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caraway\Desktop\"/>
    </mc:Choice>
  </mc:AlternateContent>
  <xr:revisionPtr revIDLastSave="0" documentId="8_{76B530CE-DAC8-412E-AB0A-B804273102F9}" xr6:coauthVersionLast="36" xr6:coauthVersionMax="36" xr10:uidLastSave="{00000000-0000-0000-0000-000000000000}"/>
  <bookViews>
    <workbookView xWindow="0" yWindow="0" windowWidth="21570" windowHeight="8478" xr2:uid="{00000000-000D-0000-FFFF-FFFF00000000}"/>
  </bookViews>
  <sheets>
    <sheet name="EventCalendar" sheetId="2" r:id="rId1"/>
  </sheets>
  <definedNames>
    <definedName name="_xlnm.Print_Area" localSheetId="0">EventCalendar!$B$7:$V$62</definedName>
    <definedName name="startday">EventCalendar!$M$4</definedName>
    <definedName name="valuevx">42.314159</definedName>
    <definedName name="vertex42_copyright" hidden="1">"© 2013-2018 Vertex42 LLC"</definedName>
    <definedName name="vertex42_id" hidden="1">"school-event-calendar.xlsx"</definedName>
    <definedName name="vertex42_title" hidden="1">"School Event Calendar Template"</definedName>
    <definedName name="year">EventCalendar!$F$4</definedName>
  </definedNames>
  <calcPr calcId="191029"/>
</workbook>
</file>

<file path=xl/calcChain.xml><?xml version="1.0" encoding="utf-8"?>
<calcChain xmlns="http://schemas.openxmlformats.org/spreadsheetml/2006/main">
  <c r="M56" i="2" l="1"/>
  <c r="N56" i="2" s="1"/>
  <c r="O56" i="2" s="1"/>
  <c r="P56" i="2" s="1"/>
  <c r="Q56" i="2" s="1"/>
  <c r="R56" i="2" s="1"/>
  <c r="S56" i="2" s="1"/>
  <c r="M57" i="2" s="1"/>
  <c r="N57" i="2" s="1"/>
  <c r="O57" i="2" s="1"/>
  <c r="P57" i="2" s="1"/>
  <c r="Q57" i="2" s="1"/>
  <c r="R57" i="2" s="1"/>
  <c r="S57" i="2" s="1"/>
  <c r="M58" i="2" s="1"/>
  <c r="N58" i="2" s="1"/>
  <c r="O58" i="2" s="1"/>
  <c r="P58" i="2" s="1"/>
  <c r="Q58" i="2" s="1"/>
  <c r="R58" i="2" s="1"/>
  <c r="S58" i="2" s="1"/>
  <c r="M59" i="2" s="1"/>
  <c r="N59" i="2" s="1"/>
  <c r="O59" i="2" s="1"/>
  <c r="P59" i="2" s="1"/>
  <c r="Q59" i="2" s="1"/>
  <c r="R59" i="2" s="1"/>
  <c r="S59" i="2" s="1"/>
  <c r="M60" i="2" s="1"/>
  <c r="N60" i="2" s="1"/>
  <c r="O60" i="2" s="1"/>
  <c r="P60" i="2" s="1"/>
  <c r="Q60" i="2" s="1"/>
  <c r="R60" i="2" s="1"/>
  <c r="S60" i="2" s="1"/>
  <c r="M61" i="2" s="1"/>
  <c r="N61" i="2" s="1"/>
  <c r="O61" i="2" s="1"/>
  <c r="P61" i="2" s="1"/>
  <c r="Q61" i="2" s="1"/>
  <c r="R61" i="2" s="1"/>
  <c r="S61" i="2" s="1"/>
  <c r="S55" i="2"/>
  <c r="R55" i="2"/>
  <c r="Q55" i="2"/>
  <c r="P55" i="2"/>
  <c r="O55" i="2"/>
  <c r="N55" i="2"/>
  <c r="M55" i="2"/>
  <c r="H55" i="2"/>
  <c r="G55" i="2"/>
  <c r="F55" i="2"/>
  <c r="E55" i="2"/>
  <c r="D55" i="2"/>
  <c r="C55" i="2"/>
  <c r="B55" i="2"/>
  <c r="M54" i="2"/>
  <c r="B54" i="2"/>
  <c r="B56" i="2" s="1"/>
  <c r="C56" i="2" s="1"/>
  <c r="D56" i="2" s="1"/>
  <c r="E56" i="2" s="1"/>
  <c r="F56" i="2" s="1"/>
  <c r="G56" i="2" s="1"/>
  <c r="H56" i="2" s="1"/>
  <c r="B57" i="2" s="1"/>
  <c r="C57" i="2" s="1"/>
  <c r="D57" i="2" s="1"/>
  <c r="E57" i="2" s="1"/>
  <c r="F57" i="2" s="1"/>
  <c r="G57" i="2" s="1"/>
  <c r="H57" i="2" s="1"/>
  <c r="B58" i="2" s="1"/>
  <c r="C58" i="2" s="1"/>
  <c r="D58" i="2" s="1"/>
  <c r="E58" i="2" s="1"/>
  <c r="F58" i="2" s="1"/>
  <c r="G58" i="2" s="1"/>
  <c r="H58" i="2" s="1"/>
  <c r="B59" i="2" s="1"/>
  <c r="C59" i="2" s="1"/>
  <c r="D59" i="2" s="1"/>
  <c r="E59" i="2" s="1"/>
  <c r="F59" i="2" s="1"/>
  <c r="G59" i="2" s="1"/>
  <c r="H59" i="2" s="1"/>
  <c r="B60" i="2" s="1"/>
  <c r="C60" i="2" s="1"/>
  <c r="D60" i="2" s="1"/>
  <c r="E60" i="2" s="1"/>
  <c r="F60" i="2" s="1"/>
  <c r="G60" i="2" s="1"/>
  <c r="H60" i="2" s="1"/>
  <c r="B61" i="2" s="1"/>
  <c r="C61" i="2" s="1"/>
  <c r="D61" i="2" s="1"/>
  <c r="E61" i="2" s="1"/>
  <c r="F61" i="2" s="1"/>
  <c r="G61" i="2" s="1"/>
  <c r="H61" i="2" s="1"/>
  <c r="S46" i="2"/>
  <c r="R46" i="2"/>
  <c r="Q46" i="2"/>
  <c r="P46" i="2"/>
  <c r="O46" i="2"/>
  <c r="N46" i="2"/>
  <c r="M46" i="2"/>
  <c r="H46" i="2"/>
  <c r="G46" i="2"/>
  <c r="F46" i="2"/>
  <c r="E46" i="2"/>
  <c r="D46" i="2"/>
  <c r="C46" i="2"/>
  <c r="B46" i="2"/>
  <c r="M45" i="2"/>
  <c r="M47" i="2" s="1"/>
  <c r="N47" i="2" s="1"/>
  <c r="O47" i="2" s="1"/>
  <c r="P47" i="2" s="1"/>
  <c r="Q47" i="2" s="1"/>
  <c r="R47" i="2" s="1"/>
  <c r="S47" i="2" s="1"/>
  <c r="M48" i="2" s="1"/>
  <c r="N48" i="2" s="1"/>
  <c r="O48" i="2" s="1"/>
  <c r="P48" i="2" s="1"/>
  <c r="Q48" i="2" s="1"/>
  <c r="R48" i="2" s="1"/>
  <c r="S48" i="2" s="1"/>
  <c r="M49" i="2" s="1"/>
  <c r="N49" i="2" s="1"/>
  <c r="O49" i="2" s="1"/>
  <c r="P49" i="2" s="1"/>
  <c r="Q49" i="2" s="1"/>
  <c r="R49" i="2" s="1"/>
  <c r="S49" i="2" s="1"/>
  <c r="M50" i="2" s="1"/>
  <c r="N50" i="2" s="1"/>
  <c r="O50" i="2" s="1"/>
  <c r="P50" i="2" s="1"/>
  <c r="Q50" i="2" s="1"/>
  <c r="R50" i="2" s="1"/>
  <c r="S50" i="2" s="1"/>
  <c r="M51" i="2" s="1"/>
  <c r="N51" i="2" s="1"/>
  <c r="O51" i="2" s="1"/>
  <c r="P51" i="2" s="1"/>
  <c r="Q51" i="2" s="1"/>
  <c r="R51" i="2" s="1"/>
  <c r="S51" i="2" s="1"/>
  <c r="M52" i="2" s="1"/>
  <c r="N52" i="2" s="1"/>
  <c r="O52" i="2" s="1"/>
  <c r="P52" i="2" s="1"/>
  <c r="Q52" i="2" s="1"/>
  <c r="R52" i="2" s="1"/>
  <c r="S52" i="2" s="1"/>
  <c r="B45" i="2"/>
  <c r="B47" i="2" s="1"/>
  <c r="C47" i="2" s="1"/>
  <c r="D47" i="2" s="1"/>
  <c r="E47" i="2" s="1"/>
  <c r="F47" i="2" s="1"/>
  <c r="G47" i="2" s="1"/>
  <c r="H47" i="2" s="1"/>
  <c r="B48" i="2" s="1"/>
  <c r="C48" i="2" s="1"/>
  <c r="D48" i="2" s="1"/>
  <c r="E48" i="2" s="1"/>
  <c r="F48" i="2" s="1"/>
  <c r="G48" i="2" s="1"/>
  <c r="H48" i="2" s="1"/>
  <c r="B49" i="2" s="1"/>
  <c r="C49" i="2" s="1"/>
  <c r="D49" i="2" s="1"/>
  <c r="E49" i="2" s="1"/>
  <c r="F49" i="2" s="1"/>
  <c r="G49" i="2" s="1"/>
  <c r="H49" i="2" s="1"/>
  <c r="B50" i="2" s="1"/>
  <c r="C50" i="2" s="1"/>
  <c r="D50" i="2" s="1"/>
  <c r="E50" i="2" s="1"/>
  <c r="F50" i="2" s="1"/>
  <c r="G50" i="2" s="1"/>
  <c r="H50" i="2" s="1"/>
  <c r="B51" i="2" s="1"/>
  <c r="C51" i="2" s="1"/>
  <c r="D51" i="2" s="1"/>
  <c r="E51" i="2" s="1"/>
  <c r="F51" i="2" s="1"/>
  <c r="G51" i="2" s="1"/>
  <c r="H51" i="2" s="1"/>
  <c r="B52" i="2" s="1"/>
  <c r="C52" i="2" s="1"/>
  <c r="D52" i="2" s="1"/>
  <c r="E52" i="2" s="1"/>
  <c r="F52" i="2" s="1"/>
  <c r="G52" i="2" s="1"/>
  <c r="H52" i="2" s="1"/>
  <c r="M38" i="2"/>
  <c r="N38" i="2" s="1"/>
  <c r="O38" i="2" s="1"/>
  <c r="P38" i="2" s="1"/>
  <c r="Q38" i="2" s="1"/>
  <c r="R38" i="2" s="1"/>
  <c r="S38" i="2" s="1"/>
  <c r="M39" i="2" s="1"/>
  <c r="N39" i="2" s="1"/>
  <c r="O39" i="2" s="1"/>
  <c r="P39" i="2" s="1"/>
  <c r="Q39" i="2" s="1"/>
  <c r="R39" i="2" s="1"/>
  <c r="S39" i="2" s="1"/>
  <c r="M40" i="2" s="1"/>
  <c r="N40" i="2" s="1"/>
  <c r="O40" i="2" s="1"/>
  <c r="P40" i="2" s="1"/>
  <c r="Q40" i="2" s="1"/>
  <c r="R40" i="2" s="1"/>
  <c r="S40" i="2" s="1"/>
  <c r="M41" i="2" s="1"/>
  <c r="N41" i="2" s="1"/>
  <c r="O41" i="2" s="1"/>
  <c r="P41" i="2" s="1"/>
  <c r="Q41" i="2" s="1"/>
  <c r="R41" i="2" s="1"/>
  <c r="S41" i="2" s="1"/>
  <c r="M42" i="2" s="1"/>
  <c r="N42" i="2" s="1"/>
  <c r="O42" i="2" s="1"/>
  <c r="P42" i="2" s="1"/>
  <c r="Q42" i="2" s="1"/>
  <c r="R42" i="2" s="1"/>
  <c r="S42" i="2" s="1"/>
  <c r="M43" i="2" s="1"/>
  <c r="N43" i="2" s="1"/>
  <c r="O43" i="2" s="1"/>
  <c r="P43" i="2" s="1"/>
  <c r="Q43" i="2" s="1"/>
  <c r="R43" i="2" s="1"/>
  <c r="S43" i="2" s="1"/>
  <c r="S37" i="2"/>
  <c r="R37" i="2"/>
  <c r="Q37" i="2"/>
  <c r="P37" i="2"/>
  <c r="O37" i="2"/>
  <c r="N37" i="2"/>
  <c r="M37" i="2"/>
  <c r="H37" i="2"/>
  <c r="G37" i="2"/>
  <c r="F37" i="2"/>
  <c r="E37" i="2"/>
  <c r="D37" i="2"/>
  <c r="C37" i="2"/>
  <c r="B37" i="2"/>
  <c r="M36" i="2"/>
  <c r="B36" i="2"/>
  <c r="B38" i="2" s="1"/>
  <c r="C38" i="2" s="1"/>
  <c r="D38" i="2" s="1"/>
  <c r="E38" i="2" s="1"/>
  <c r="F38" i="2" s="1"/>
  <c r="G38" i="2" s="1"/>
  <c r="H38" i="2" s="1"/>
  <c r="B39" i="2" s="1"/>
  <c r="C39" i="2" s="1"/>
  <c r="D39" i="2" s="1"/>
  <c r="E39" i="2" s="1"/>
  <c r="F39" i="2" s="1"/>
  <c r="G39" i="2" s="1"/>
  <c r="H39" i="2" s="1"/>
  <c r="B40" i="2" s="1"/>
  <c r="C40" i="2" s="1"/>
  <c r="D40" i="2" s="1"/>
  <c r="E40" i="2" s="1"/>
  <c r="F40" i="2" s="1"/>
  <c r="G40" i="2" s="1"/>
  <c r="H40" i="2" s="1"/>
  <c r="B41" i="2" s="1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N29" i="2"/>
  <c r="O29" i="2" s="1"/>
  <c r="P29" i="2" s="1"/>
  <c r="Q29" i="2" s="1"/>
  <c r="R29" i="2" s="1"/>
  <c r="S29" i="2" s="1"/>
  <c r="M30" i="2" s="1"/>
  <c r="N30" i="2" s="1"/>
  <c r="O30" i="2" s="1"/>
  <c r="P30" i="2" s="1"/>
  <c r="Q30" i="2" s="1"/>
  <c r="R30" i="2" s="1"/>
  <c r="S30" i="2" s="1"/>
  <c r="M31" i="2" s="1"/>
  <c r="N31" i="2" s="1"/>
  <c r="O31" i="2" s="1"/>
  <c r="P31" i="2" s="1"/>
  <c r="Q31" i="2" s="1"/>
  <c r="R31" i="2" s="1"/>
  <c r="S31" i="2" s="1"/>
  <c r="M32" i="2" s="1"/>
  <c r="N32" i="2" s="1"/>
  <c r="O32" i="2" s="1"/>
  <c r="P32" i="2" s="1"/>
  <c r="Q32" i="2" s="1"/>
  <c r="R32" i="2" s="1"/>
  <c r="S32" i="2" s="1"/>
  <c r="M33" i="2" s="1"/>
  <c r="N33" i="2" s="1"/>
  <c r="O33" i="2" s="1"/>
  <c r="P33" i="2" s="1"/>
  <c r="Q33" i="2" s="1"/>
  <c r="R33" i="2" s="1"/>
  <c r="S33" i="2" s="1"/>
  <c r="M34" i="2" s="1"/>
  <c r="N34" i="2" s="1"/>
  <c r="O34" i="2" s="1"/>
  <c r="P34" i="2" s="1"/>
  <c r="Q34" i="2" s="1"/>
  <c r="R34" i="2" s="1"/>
  <c r="S34" i="2" s="1"/>
  <c r="C29" i="2"/>
  <c r="D29" i="2" s="1"/>
  <c r="E29" i="2" s="1"/>
  <c r="F29" i="2" s="1"/>
  <c r="G29" i="2" s="1"/>
  <c r="H29" i="2" s="1"/>
  <c r="B30" i="2" s="1"/>
  <c r="C30" i="2" s="1"/>
  <c r="D30" i="2" s="1"/>
  <c r="E30" i="2" s="1"/>
  <c r="F30" i="2" s="1"/>
  <c r="G30" i="2" s="1"/>
  <c r="H30" i="2" s="1"/>
  <c r="B31" i="2" s="1"/>
  <c r="C31" i="2" s="1"/>
  <c r="D31" i="2" s="1"/>
  <c r="E31" i="2" s="1"/>
  <c r="F31" i="2" s="1"/>
  <c r="G31" i="2" s="1"/>
  <c r="H31" i="2" s="1"/>
  <c r="B32" i="2" s="1"/>
  <c r="C32" i="2" s="1"/>
  <c r="D32" i="2" s="1"/>
  <c r="E32" i="2" s="1"/>
  <c r="F32" i="2" s="1"/>
  <c r="G32" i="2" s="1"/>
  <c r="H32" i="2" s="1"/>
  <c r="B33" i="2" s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B29" i="2"/>
  <c r="S28" i="2"/>
  <c r="R28" i="2"/>
  <c r="Q28" i="2"/>
  <c r="P28" i="2"/>
  <c r="O28" i="2"/>
  <c r="N28" i="2"/>
  <c r="M28" i="2"/>
  <c r="J28" i="2"/>
  <c r="H28" i="2"/>
  <c r="G28" i="2"/>
  <c r="F28" i="2"/>
  <c r="E28" i="2"/>
  <c r="D28" i="2"/>
  <c r="C28" i="2"/>
  <c r="B28" i="2"/>
  <c r="M27" i="2"/>
  <c r="M29" i="2" s="1"/>
  <c r="B27" i="2"/>
  <c r="M20" i="2"/>
  <c r="N20" i="2" s="1"/>
  <c r="O20" i="2" s="1"/>
  <c r="P20" i="2" s="1"/>
  <c r="Q20" i="2" s="1"/>
  <c r="R20" i="2" s="1"/>
  <c r="S20" i="2" s="1"/>
  <c r="M21" i="2" s="1"/>
  <c r="N21" i="2" s="1"/>
  <c r="O21" i="2" s="1"/>
  <c r="P21" i="2" s="1"/>
  <c r="Q21" i="2" s="1"/>
  <c r="R21" i="2" s="1"/>
  <c r="S21" i="2" s="1"/>
  <c r="M22" i="2" s="1"/>
  <c r="N22" i="2" s="1"/>
  <c r="O22" i="2" s="1"/>
  <c r="P22" i="2" s="1"/>
  <c r="Q22" i="2" s="1"/>
  <c r="R22" i="2" s="1"/>
  <c r="S22" i="2" s="1"/>
  <c r="M23" i="2" s="1"/>
  <c r="N23" i="2" s="1"/>
  <c r="O23" i="2" s="1"/>
  <c r="P23" i="2" s="1"/>
  <c r="Q23" i="2" s="1"/>
  <c r="R23" i="2" s="1"/>
  <c r="S23" i="2" s="1"/>
  <c r="M24" i="2" s="1"/>
  <c r="N24" i="2" s="1"/>
  <c r="O24" i="2" s="1"/>
  <c r="P24" i="2" s="1"/>
  <c r="Q24" i="2" s="1"/>
  <c r="R24" i="2" s="1"/>
  <c r="S24" i="2" s="1"/>
  <c r="M25" i="2" s="1"/>
  <c r="N25" i="2" s="1"/>
  <c r="O25" i="2" s="1"/>
  <c r="P25" i="2" s="1"/>
  <c r="Q25" i="2" s="1"/>
  <c r="R25" i="2" s="1"/>
  <c r="S25" i="2" s="1"/>
  <c r="S19" i="2"/>
  <c r="R19" i="2"/>
  <c r="Q19" i="2"/>
  <c r="P19" i="2"/>
  <c r="O19" i="2"/>
  <c r="N19" i="2"/>
  <c r="M19" i="2"/>
  <c r="H19" i="2"/>
  <c r="G19" i="2"/>
  <c r="F19" i="2"/>
  <c r="E19" i="2"/>
  <c r="D19" i="2"/>
  <c r="C19" i="2"/>
  <c r="B19" i="2"/>
  <c r="M18" i="2"/>
  <c r="B18" i="2"/>
  <c r="B20" i="2" s="1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S10" i="2"/>
  <c r="R10" i="2"/>
  <c r="Q10" i="2"/>
  <c r="P10" i="2"/>
  <c r="O10" i="2"/>
  <c r="N10" i="2"/>
  <c r="M10" i="2"/>
  <c r="H10" i="2"/>
  <c r="G10" i="2"/>
  <c r="F10" i="2"/>
  <c r="E10" i="2"/>
  <c r="D10" i="2"/>
  <c r="C10" i="2"/>
  <c r="B10" i="2"/>
  <c r="M9" i="2"/>
  <c r="M11" i="2" s="1"/>
  <c r="N11" i="2" s="1"/>
  <c r="O11" i="2" s="1"/>
  <c r="P11" i="2" s="1"/>
  <c r="Q11" i="2" s="1"/>
  <c r="R11" i="2" s="1"/>
  <c r="S11" i="2" s="1"/>
  <c r="M12" i="2" s="1"/>
  <c r="N12" i="2" s="1"/>
  <c r="O12" i="2" s="1"/>
  <c r="P12" i="2" s="1"/>
  <c r="Q12" i="2" s="1"/>
  <c r="R12" i="2" s="1"/>
  <c r="S12" i="2" s="1"/>
  <c r="M13" i="2" s="1"/>
  <c r="N13" i="2" s="1"/>
  <c r="O13" i="2" s="1"/>
  <c r="P13" i="2" s="1"/>
  <c r="Q13" i="2" s="1"/>
  <c r="R13" i="2" s="1"/>
  <c r="S13" i="2" s="1"/>
  <c r="M14" i="2" s="1"/>
  <c r="N14" i="2" s="1"/>
  <c r="O14" i="2" s="1"/>
  <c r="P14" i="2" s="1"/>
  <c r="Q14" i="2" s="1"/>
  <c r="R14" i="2" s="1"/>
  <c r="S14" i="2" s="1"/>
  <c r="M15" i="2" s="1"/>
  <c r="N15" i="2" s="1"/>
  <c r="O15" i="2" s="1"/>
  <c r="P15" i="2" s="1"/>
  <c r="Q15" i="2" s="1"/>
  <c r="R15" i="2" s="1"/>
  <c r="S15" i="2" s="1"/>
  <c r="M16" i="2" s="1"/>
  <c r="N16" i="2" s="1"/>
  <c r="O16" i="2" s="1"/>
  <c r="P16" i="2" s="1"/>
  <c r="Q16" i="2" s="1"/>
  <c r="R16" i="2" s="1"/>
  <c r="S16" i="2" s="1"/>
  <c r="B9" i="2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J10" i="2" l="1"/>
  <c r="B7" i="2"/>
</calcChain>
</file>

<file path=xl/sharedStrings.xml><?xml version="1.0" encoding="utf-8"?>
<sst xmlns="http://schemas.openxmlformats.org/spreadsheetml/2006/main" count="91" uniqueCount="84">
  <si>
    <t>Independence day</t>
  </si>
  <si>
    <t>1: Sun, 2: Mon</t>
  </si>
  <si>
    <t>Year:</t>
  </si>
  <si>
    <t>INSTRUCTIONS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</si>
  <si>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</si>
  <si>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</si>
  <si>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</si>
  <si>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</si>
  <si>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</si>
  <si>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</si>
  <si>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</si>
  <si>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</si>
  <si>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</si>
  <si>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</si>
  <si>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</si>
  <si>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</si>
  <si>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«  Choose the year and start day</t>
  </si>
  <si>
    <t>Start Day:</t>
  </si>
  <si>
    <t>School Event Calendar Template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</si>
  <si>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print to a PDF driver, or in Excel 2010/2013 you can go to Save As and select PDF.</t>
    </r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</si>
  <si>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</si>
  <si>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edit, select the cell(s) and go to Format &gt; Conditional Formatting.</t>
    </r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</si>
  <si>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</si>
  <si>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t>© 2013-2018 Vertex42 LLC</t>
  </si>
  <si>
    <t>https://www.vertex42.com/calendars/school-calendar.html</t>
  </si>
  <si>
    <t>Publishing your calendar. If you want to publish a school calendar, you must ensure that it includes the following note and URL in the footer: Calendar Templates by Vertex42.com - https://www.vertex42.com/calendars/</t>
  </si>
  <si>
    <t>Spring Break</t>
  </si>
  <si>
    <t>First Day of School</t>
  </si>
  <si>
    <t>Calendar Templates by Vertex42.com</t>
  </si>
  <si>
    <t>https://www.vertex42.com/calendars/</t>
  </si>
  <si>
    <t>Memorial Day Holiday</t>
  </si>
  <si>
    <t xml:space="preserve">End of 1st 6 weeks </t>
  </si>
  <si>
    <r>
      <rPr>
        <sz val="8"/>
        <color rgb="FFFF0000"/>
        <rFont val="Arial"/>
        <family val="2"/>
      </rPr>
      <t>Student Holiday</t>
    </r>
    <r>
      <rPr>
        <sz val="8"/>
        <rFont val="Arial"/>
        <family val="2"/>
      </rPr>
      <t>/Staff Workday</t>
    </r>
  </si>
  <si>
    <r>
      <rPr>
        <sz val="8"/>
        <color rgb="FFFF0000"/>
        <rFont val="Arial"/>
        <family val="2"/>
      </rPr>
      <t>Student Holiday</t>
    </r>
    <r>
      <rPr>
        <sz val="8"/>
        <rFont val="Arial"/>
        <family val="2"/>
      </rPr>
      <t>/Staff Development</t>
    </r>
  </si>
  <si>
    <t xml:space="preserve">Beginning of 4th Six Weeks </t>
  </si>
  <si>
    <t>New Teacher Orientation/Workday</t>
  </si>
  <si>
    <t>End of 4th Six weeks</t>
  </si>
  <si>
    <t xml:space="preserve">Staff Inservice </t>
  </si>
  <si>
    <t>School Holiday</t>
  </si>
  <si>
    <t xml:space="preserve">Beginning of 5th Six Weeks </t>
  </si>
  <si>
    <t>Labor Day/School Holiday</t>
  </si>
  <si>
    <t xml:space="preserve">Beginning of 2nd Six weeks </t>
  </si>
  <si>
    <t>Columbus Day/Student Holiday</t>
  </si>
  <si>
    <r>
      <rPr>
        <sz val="8"/>
        <color rgb="FFFF0000"/>
        <rFont val="Arial"/>
        <family val="2"/>
      </rPr>
      <t>Student Holiday</t>
    </r>
    <r>
      <rPr>
        <sz val="8"/>
        <rFont val="Arial"/>
        <family val="2"/>
      </rPr>
      <t xml:space="preserve">/Staff Development </t>
    </r>
  </si>
  <si>
    <t xml:space="preserve">End of 6th Six Weeks/Last Day of School </t>
  </si>
  <si>
    <t xml:space="preserve">Beginning of 3rd Six Weeks </t>
  </si>
  <si>
    <t xml:space="preserve">Thanksgiving Break </t>
  </si>
  <si>
    <t xml:space="preserve">Christmas Break </t>
  </si>
  <si>
    <r>
      <rPr>
        <sz val="8"/>
        <color rgb="FFFF0000"/>
        <rFont val="Arial"/>
        <family val="2"/>
      </rPr>
      <t>Christmas Break/</t>
    </r>
    <r>
      <rPr>
        <sz val="8"/>
        <color theme="1"/>
        <rFont val="Arial"/>
        <family val="2"/>
      </rPr>
      <t>Holiday</t>
    </r>
  </si>
  <si>
    <t xml:space="preserve">End of 5th Six Weeks </t>
  </si>
  <si>
    <t xml:space="preserve">Homecoming/Early Release </t>
  </si>
  <si>
    <t xml:space="preserve">End of 2nd 6 Weeks </t>
  </si>
  <si>
    <t xml:space="preserve">Beginning of 6th Six Weeks </t>
  </si>
  <si>
    <t>Good Friday/School Holiday</t>
  </si>
  <si>
    <t>Staff Workday</t>
  </si>
  <si>
    <t>High School Graduation</t>
  </si>
  <si>
    <t>1-2</t>
  </si>
  <si>
    <t>MLK Day/School Holiday</t>
  </si>
  <si>
    <t>First</t>
  </si>
  <si>
    <t>4-12</t>
  </si>
  <si>
    <t>9-13</t>
  </si>
  <si>
    <t>3</t>
  </si>
  <si>
    <t>21-22</t>
  </si>
  <si>
    <t>24-28</t>
  </si>
  <si>
    <t>End of 3rd Six Weeks</t>
  </si>
  <si>
    <t>22-31</t>
  </si>
  <si>
    <t>2nd-12</t>
  </si>
  <si>
    <t xml:space="preserve">MAP Testing BOY </t>
  </si>
  <si>
    <t xml:space="preserve">12th  - </t>
  </si>
  <si>
    <t>4th   -</t>
  </si>
  <si>
    <t xml:space="preserve">12th STAAR EOC </t>
  </si>
  <si>
    <t>8th  -</t>
  </si>
  <si>
    <t>9</t>
  </si>
  <si>
    <t>16</t>
  </si>
  <si>
    <r>
      <rPr>
        <sz val="8"/>
        <color rgb="FF00B0F0"/>
        <rFont val="Arial"/>
        <family val="2"/>
      </rPr>
      <t>Eng 1 and 2 STAAR EOC</t>
    </r>
    <r>
      <rPr>
        <sz val="8"/>
        <rFont val="Arial"/>
        <family val="2"/>
      </rPr>
      <t xml:space="preserve">   Makeups 13-17</t>
    </r>
  </si>
  <si>
    <r>
      <rPr>
        <sz val="8"/>
        <color rgb="FF00B0F0"/>
        <rFont val="Arial"/>
        <family val="2"/>
      </rPr>
      <t>Bio and US Hist STAAR EOC</t>
    </r>
    <r>
      <rPr>
        <sz val="8"/>
        <rFont val="Arial"/>
        <family val="2"/>
      </rPr>
      <t xml:space="preserve"> Makeups 20-24</t>
    </r>
  </si>
  <si>
    <r>
      <rPr>
        <sz val="8"/>
        <color rgb="FF00B0F0"/>
        <rFont val="Arial"/>
        <family val="2"/>
      </rPr>
      <t>Alg 1 STAAR EOC</t>
    </r>
    <r>
      <rPr>
        <sz val="8"/>
        <rFont val="Arial"/>
        <family val="2"/>
      </rPr>
      <t xml:space="preserve">  Makeups 27th -May 1st</t>
    </r>
  </si>
  <si>
    <t>3--4</t>
  </si>
  <si>
    <r>
      <rPr>
        <sz val="8"/>
        <color rgb="FF7030A0"/>
        <rFont val="Arial"/>
        <family val="2"/>
      </rPr>
      <t xml:space="preserve">TELPAS Reading and Writing </t>
    </r>
    <r>
      <rPr>
        <sz val="8"/>
        <rFont val="Arial"/>
        <family val="2"/>
      </rPr>
      <t xml:space="preserve"> </t>
    </r>
    <r>
      <rPr>
        <sz val="8"/>
        <color rgb="FF7030A0"/>
        <rFont val="Arial"/>
        <family val="2"/>
      </rPr>
      <t xml:space="preserve"> </t>
    </r>
  </si>
  <si>
    <r>
      <rPr>
        <sz val="8"/>
        <color rgb="FF7030A0"/>
        <rFont val="Arial"/>
        <family val="2"/>
      </rPr>
      <t xml:space="preserve">TELPAS Listening and Speaking  </t>
    </r>
    <r>
      <rPr>
        <sz val="8"/>
        <rFont val="Arial"/>
        <family val="2"/>
      </rPr>
      <t xml:space="preserve"> </t>
    </r>
    <r>
      <rPr>
        <sz val="8"/>
        <color rgb="FF7030A0"/>
        <rFont val="Arial"/>
        <family val="2"/>
      </rPr>
      <t xml:space="preserve"> </t>
    </r>
  </si>
  <si>
    <t>23rd MAP Testing MOY and STAAR/STAAR ALT 2</t>
  </si>
  <si>
    <t xml:space="preserve">15th MAP Testing EOY and STAAR/STAAR ALT 2 </t>
  </si>
  <si>
    <r>
      <rPr>
        <sz val="8"/>
        <color rgb="FFFF0000"/>
        <rFont val="Arial"/>
        <family val="2"/>
      </rPr>
      <t>Presidents Day</t>
    </r>
    <r>
      <rPr>
        <sz val="8"/>
        <rFont val="Arial"/>
        <family val="2"/>
      </rPr>
      <t xml:space="preserve">/Staff Development </t>
    </r>
  </si>
  <si>
    <t>24, 26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</si>
</sst>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"/>
    <numFmt numFmtId="165" formatCode="mmmm"/>
    <numFmt numFmtId="166" formatCode="mmmm\ yyyy"/>
  </numFmts>
  <fonts count="35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color indexed="16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60"/>
      <name val="Arial"/>
      <family val="2"/>
    </font>
    <font>
      <sz val="8"/>
      <name val="Century Gothic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4"/>
      <color theme="4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8"/>
      <color theme="3" tint="-0.249977111117893"/>
      <name val="Century Gothic"/>
      <family val="2"/>
    </font>
    <font>
      <sz val="8"/>
      <color rgb="FFFF0000"/>
      <name val="Arial"/>
      <family val="2"/>
    </font>
    <font>
      <sz val="8"/>
      <color rgb="FF00823B"/>
      <name val="Arial"/>
      <family val="2"/>
    </font>
    <font>
      <b/>
      <sz val="8"/>
      <color theme="1"/>
      <name val="Arial"/>
      <family val="2"/>
    </font>
    <font>
      <sz val="8"/>
      <color theme="3" tint="0.39997558519241921"/>
      <name val="Arial"/>
      <family val="2"/>
    </font>
    <font>
      <sz val="8"/>
      <color theme="2" tint="-0.749992370372631"/>
      <name val="Arial"/>
      <family val="2"/>
    </font>
    <font>
      <u/>
      <sz val="8"/>
      <name val="Arial"/>
      <family val="2"/>
    </font>
    <font>
      <b/>
      <sz val="8"/>
      <color theme="2" tint="-0.749992370372631"/>
      <name val="Arial"/>
      <family val="2"/>
    </font>
    <font>
      <sz val="8"/>
      <color theme="1"/>
      <name val="Arial"/>
      <family val="2"/>
    </font>
    <font>
      <sz val="8"/>
      <color rgb="FF00B0F0"/>
      <name val="Arial"/>
      <family val="2"/>
    </font>
    <font>
      <b/>
      <sz val="8"/>
      <color rgb="FF7030A0"/>
      <name val="Arial"/>
      <family val="2"/>
    </font>
    <font>
      <sz val="8"/>
      <color rgb="FF7030A0"/>
      <name val="Arial"/>
      <family val="2"/>
    </font>
    <font>
      <b/>
      <sz val="9"/>
      <name val="Arial"/>
      <family val="2"/>
    </font>
    <font>
      <sz val="8"/>
      <color rgb="FF00B050"/>
      <name val="Arial"/>
      <family val="2"/>
    </font>
    <font>
      <b/>
      <sz val="8"/>
      <color rgb="FF009E47"/>
      <name val="Arial"/>
      <family val="2"/>
    </font>
    <font>
      <b/>
      <sz val="8"/>
      <color rgb="FF00B050"/>
      <name val="Arial"/>
      <family val="2"/>
    </font>
    <font>
      <b/>
      <sz val="8"/>
      <color rgb="FF00B0F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DE3F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5" tint="-0.249977111117893"/>
      </top>
      <bottom style="thin">
        <color indexed="55"/>
      </bottom>
      <diagonal/>
    </border>
    <border>
      <left style="thin">
        <color theme="5" tint="-0.24997711111789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0" fillId="0" borderId="0" xfId="0" applyBorder="1"/>
    <xf numFmtId="0" fontId="4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4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7" fillId="4" borderId="0" xfId="0" applyFont="1" applyFill="1"/>
    <xf numFmtId="0" fontId="6" fillId="4" borderId="0" xfId="2" applyFont="1" applyFill="1" applyAlignment="1" applyProtection="1"/>
    <xf numFmtId="0" fontId="4" fillId="4" borderId="0" xfId="1" applyNumberFormat="1" applyFont="1" applyFill="1" applyAlignment="1">
      <alignment horizontal="right" vertical="center"/>
    </xf>
    <xf numFmtId="0" fontId="8" fillId="4" borderId="0" xfId="0" applyFont="1" applyFill="1"/>
    <xf numFmtId="0" fontId="4" fillId="4" borderId="0" xfId="0" applyFont="1" applyFill="1" applyBorder="1" applyAlignment="1">
      <alignment horizontal="center"/>
    </xf>
    <xf numFmtId="0" fontId="4" fillId="4" borderId="0" xfId="0" applyFont="1" applyFill="1"/>
    <xf numFmtId="0" fontId="6" fillId="4" borderId="0" xfId="2" applyFont="1" applyFill="1" applyAlignment="1" applyProtection="1">
      <alignment horizontal="right"/>
    </xf>
    <xf numFmtId="0" fontId="4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/>
    <xf numFmtId="164" fontId="12" fillId="5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0" fillId="0" borderId="0" xfId="0" applyFont="1" applyFill="1" applyAlignment="1">
      <alignment horizontal="left" vertical="center"/>
    </xf>
    <xf numFmtId="164" fontId="12" fillId="0" borderId="14" xfId="0" applyNumberFormat="1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164" fontId="12" fillId="6" borderId="4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vertical="center"/>
    </xf>
    <xf numFmtId="49" fontId="23" fillId="0" borderId="0" xfId="0" applyNumberFormat="1" applyFont="1"/>
    <xf numFmtId="0" fontId="4" fillId="0" borderId="0" xfId="0" applyFont="1" applyAlignment="1">
      <alignment horizontal="left"/>
    </xf>
    <xf numFmtId="164" fontId="26" fillId="0" borderId="0" xfId="0" applyNumberFormat="1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49" fontId="26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64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164" fontId="12" fillId="7" borderId="4" xfId="0" applyNumberFormat="1" applyFont="1" applyFill="1" applyBorder="1" applyAlignment="1">
      <alignment horizontal="center" vertical="center"/>
    </xf>
    <xf numFmtId="164" fontId="12" fillId="8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0" fontId="19" fillId="0" borderId="0" xfId="0" applyFont="1" applyFill="1" applyAlignment="1">
      <alignment vertical="center"/>
    </xf>
    <xf numFmtId="0" fontId="19" fillId="0" borderId="0" xfId="0" applyFont="1"/>
    <xf numFmtId="0" fontId="27" fillId="0" borderId="0" xfId="0" applyFont="1" applyAlignment="1">
      <alignment vertical="center"/>
    </xf>
    <xf numFmtId="16" fontId="4" fillId="0" borderId="0" xfId="0" applyNumberFormat="1" applyFont="1" applyAlignment="1">
      <alignment horizontal="left"/>
    </xf>
    <xf numFmtId="0" fontId="4" fillId="6" borderId="0" xfId="0" applyFont="1" applyFill="1" applyAlignment="1">
      <alignment horizontal="left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164" fontId="21" fillId="6" borderId="4" xfId="0" applyNumberFormat="1" applyFont="1" applyFill="1" applyBorder="1" applyAlignment="1">
      <alignment horizontal="center" vertical="center"/>
    </xf>
    <xf numFmtId="164" fontId="26" fillId="6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49" fontId="19" fillId="0" borderId="0" xfId="0" applyNumberFormat="1" applyFont="1" applyAlignment="1">
      <alignment horizontal="left" vertical="center"/>
    </xf>
    <xf numFmtId="0" fontId="4" fillId="6" borderId="0" xfId="0" applyFont="1" applyFill="1" applyAlignment="1">
      <alignment vertical="center"/>
    </xf>
    <xf numFmtId="164" fontId="25" fillId="5" borderId="4" xfId="0" applyNumberFormat="1" applyFont="1" applyFill="1" applyBorder="1" applyAlignment="1">
      <alignment horizontal="center" vertical="center"/>
    </xf>
    <xf numFmtId="164" fontId="28" fillId="6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164" fontId="12" fillId="9" borderId="4" xfId="0" applyNumberFormat="1" applyFont="1" applyFill="1" applyBorder="1" applyAlignment="1">
      <alignment horizontal="center" vertical="center"/>
    </xf>
    <xf numFmtId="164" fontId="12" fillId="10" borderId="4" xfId="0" applyNumberFormat="1" applyFont="1" applyFill="1" applyBorder="1" applyAlignment="1">
      <alignment horizontal="center" vertical="center"/>
    </xf>
    <xf numFmtId="164" fontId="12" fillId="11" borderId="4" xfId="0" applyNumberFormat="1" applyFont="1" applyFill="1" applyBorder="1" applyAlignment="1">
      <alignment horizontal="center" vertical="center"/>
    </xf>
    <xf numFmtId="164" fontId="12" fillId="11" borderId="18" xfId="0" applyNumberFormat="1" applyFont="1" applyFill="1" applyBorder="1" applyAlignment="1">
      <alignment horizontal="center" vertical="center"/>
    </xf>
    <xf numFmtId="164" fontId="12" fillId="10" borderId="8" xfId="0" applyNumberFormat="1" applyFont="1" applyFill="1" applyBorder="1" applyAlignment="1">
      <alignment horizontal="center" vertical="center"/>
    </xf>
    <xf numFmtId="164" fontId="28" fillId="11" borderId="4" xfId="0" applyNumberFormat="1" applyFont="1" applyFill="1" applyBorder="1" applyAlignment="1">
      <alignment horizontal="center" vertical="center"/>
    </xf>
    <xf numFmtId="164" fontId="12" fillId="11" borderId="14" xfId="0" applyNumberFormat="1" applyFont="1" applyFill="1" applyBorder="1" applyAlignment="1">
      <alignment horizontal="center" vertical="center"/>
    </xf>
    <xf numFmtId="164" fontId="12" fillId="10" borderId="15" xfId="0" applyNumberFormat="1" applyFont="1" applyFill="1" applyBorder="1" applyAlignment="1">
      <alignment horizontal="center" vertical="center"/>
    </xf>
    <xf numFmtId="164" fontId="12" fillId="10" borderId="13" xfId="0" applyNumberFormat="1" applyFont="1" applyFill="1" applyBorder="1" applyAlignment="1">
      <alignment horizontal="center" vertical="center"/>
    </xf>
    <xf numFmtId="164" fontId="30" fillId="5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164" fontId="12" fillId="12" borderId="4" xfId="0" applyNumberFormat="1" applyFont="1" applyFill="1" applyBorder="1" applyAlignment="1">
      <alignment horizontal="center" vertical="center"/>
    </xf>
    <xf numFmtId="164" fontId="21" fillId="11" borderId="4" xfId="0" applyNumberFormat="1" applyFont="1" applyFill="1" applyBorder="1" applyAlignment="1">
      <alignment horizontal="center" vertical="center"/>
    </xf>
    <xf numFmtId="164" fontId="12" fillId="13" borderId="4" xfId="0" applyNumberFormat="1" applyFont="1" applyFill="1" applyBorder="1" applyAlignment="1">
      <alignment horizontal="center" vertical="center"/>
    </xf>
    <xf numFmtId="164" fontId="12" fillId="13" borderId="9" xfId="0" applyNumberFormat="1" applyFont="1" applyFill="1" applyBorder="1" applyAlignment="1">
      <alignment horizontal="center" vertical="center"/>
    </xf>
    <xf numFmtId="164" fontId="12" fillId="13" borderId="11" xfId="0" applyNumberFormat="1" applyFont="1" applyFill="1" applyBorder="1" applyAlignment="1">
      <alignment horizontal="center" vertical="center"/>
    </xf>
    <xf numFmtId="164" fontId="12" fillId="14" borderId="4" xfId="0" applyNumberFormat="1" applyFont="1" applyFill="1" applyBorder="1" applyAlignment="1">
      <alignment horizontal="center" vertical="center"/>
    </xf>
    <xf numFmtId="164" fontId="21" fillId="14" borderId="4" xfId="0" applyNumberFormat="1" applyFont="1" applyFill="1" applyBorder="1" applyAlignment="1">
      <alignment horizontal="center" vertical="center"/>
    </xf>
    <xf numFmtId="16" fontId="31" fillId="6" borderId="0" xfId="0" applyNumberFormat="1" applyFont="1" applyFill="1" applyAlignment="1">
      <alignment horizontal="left"/>
    </xf>
    <xf numFmtId="0" fontId="31" fillId="0" borderId="0" xfId="0" applyFont="1"/>
    <xf numFmtId="164" fontId="32" fillId="10" borderId="4" xfId="0" applyNumberFormat="1" applyFont="1" applyFill="1" applyBorder="1" applyAlignment="1">
      <alignment horizontal="center" vertical="center"/>
    </xf>
    <xf numFmtId="16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164" fontId="32" fillId="9" borderId="4" xfId="0" applyNumberFormat="1" applyFont="1" applyFill="1" applyBorder="1" applyAlignment="1">
      <alignment horizontal="center" vertical="center"/>
    </xf>
    <xf numFmtId="164" fontId="31" fillId="0" borderId="0" xfId="0" applyNumberFormat="1" applyFont="1" applyFill="1" applyAlignment="1">
      <alignment horizontal="left" vertical="center"/>
    </xf>
    <xf numFmtId="164" fontId="33" fillId="13" borderId="4" xfId="0" applyNumberFormat="1" applyFont="1" applyFill="1" applyBorder="1" applyAlignment="1">
      <alignment horizontal="center" vertical="center"/>
    </xf>
    <xf numFmtId="164" fontId="27" fillId="6" borderId="0" xfId="0" applyNumberFormat="1" applyFont="1" applyFill="1" applyAlignment="1">
      <alignment horizontal="left" vertical="center"/>
    </xf>
    <xf numFmtId="0" fontId="27" fillId="0" borderId="0" xfId="0" applyFont="1" applyFill="1" applyAlignment="1">
      <alignment vertical="center"/>
    </xf>
    <xf numFmtId="164" fontId="34" fillId="14" borderId="4" xfId="0" applyNumberFormat="1" applyFont="1" applyFill="1" applyBorder="1" applyAlignment="1">
      <alignment horizontal="center" vertical="center"/>
    </xf>
    <xf numFmtId="164" fontId="34" fillId="13" borderId="8" xfId="0" applyNumberFormat="1" applyFont="1" applyFill="1" applyBorder="1" applyAlignment="1">
      <alignment horizontal="center" vertical="center"/>
    </xf>
    <xf numFmtId="164" fontId="34" fillId="13" borderId="12" xfId="0" applyNumberFormat="1" applyFont="1" applyFill="1" applyBorder="1" applyAlignment="1">
      <alignment horizontal="center" vertical="center"/>
    </xf>
    <xf numFmtId="164" fontId="34" fillId="13" borderId="1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164" fontId="28" fillId="9" borderId="4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66" fontId="11" fillId="3" borderId="0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vertical="center"/>
    </xf>
    <xf numFmtId="0" fontId="14" fillId="4" borderId="0" xfId="0" applyFont="1" applyFill="1"/>
    <xf numFmtId="0" fontId="2" fillId="4" borderId="0" xfId="2" applyFill="1" applyAlignment="1" applyProtection="1">
      <alignment horizontal="left"/>
    </xf>
    <xf numFmtId="0" fontId="6" fillId="4" borderId="0" xfId="2" applyFont="1" applyFill="1" applyAlignment="1" applyProtection="1">
      <alignment horizontal="left"/>
    </xf>
    <xf numFmtId="0" fontId="7" fillId="4" borderId="0" xfId="0" applyFont="1" applyFill="1" applyAlignment="1">
      <alignment horizontal="right"/>
    </xf>
    <xf numFmtId="0" fontId="7" fillId="4" borderId="5" xfId="0" applyFont="1" applyFill="1" applyBorder="1" applyAlignment="1">
      <alignment horizontal="right"/>
    </xf>
    <xf numFmtId="165" fontId="12" fillId="2" borderId="7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7" fillId="0" borderId="2" xfId="0" applyFont="1" applyFill="1" applyBorder="1" applyAlignment="1">
      <alignment horizontal="center"/>
    </xf>
    <xf numFmtId="165" fontId="12" fillId="2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24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  <mruColors>
      <color rgb="FF009E47"/>
      <color rgb="FFFF66CC"/>
      <color rgb="FF00823B"/>
      <color rgb="FF0033CC"/>
      <color rgb="FF7A7346"/>
      <color rgb="FF88804E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1238250</xdr:colOff>
      <xdr:row>0</xdr:row>
      <xdr:rowOff>9525</xdr:rowOff>
    </xdr:from>
    <xdr:to>
      <xdr:col>21</xdr:col>
      <xdr:colOff>2200275</xdr:colOff>
      <xdr:row>1</xdr:row>
      <xdr:rowOff>0</xdr:rowOff>
    </xdr:to>
    <xdr:pic>
      <xdr:nvPicPr>
        <xdr:cNvPr id="1130" name="Picture 106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calendars/school-calend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63"/>
  <sheetViews>
    <sheetView showGridLines="0" tabSelected="1" topLeftCell="A7" zoomScaleNormal="100" workbookViewId="0">
      <selection activeCell="V30" sqref="V30"/>
    </sheetView>
  </sheetViews>
  <sheetFormatPr defaultRowHeight="12.3" x14ac:dyDescent="0.4"/>
  <cols>
    <col min="1" max="1" width="3.1640625" customWidth="1"/>
    <col min="2" max="8" width="3.83203125" customWidth="1"/>
    <col min="9" max="9" width="1.83203125" customWidth="1"/>
    <col min="10" max="10" width="6.44140625" customWidth="1"/>
    <col min="11" max="11" width="33" customWidth="1"/>
    <col min="12" max="12" width="3.27734375" customWidth="1"/>
    <col min="13" max="19" width="3.83203125" customWidth="1"/>
    <col min="20" max="20" width="1.83203125" customWidth="1"/>
    <col min="21" max="21" width="5.27734375" customWidth="1"/>
    <col min="22" max="22" width="36.44140625" customWidth="1"/>
    <col min="23" max="23" width="2.83203125" customWidth="1"/>
    <col min="24" max="24" width="3.1640625" customWidth="1"/>
    <col min="25" max="25" width="50.5546875" customWidth="1"/>
  </cols>
  <sheetData>
    <row r="1" spans="1:25" ht="17.7" x14ac:dyDescent="0.6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Y1" s="22"/>
    </row>
    <row r="2" spans="1:25" x14ac:dyDescent="0.4">
      <c r="A2" s="116" t="s">
        <v>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3"/>
      <c r="M2" s="14"/>
      <c r="N2" s="14"/>
      <c r="O2" s="14"/>
      <c r="P2" s="14"/>
      <c r="Q2" s="14"/>
      <c r="R2" s="14"/>
      <c r="S2" s="14"/>
      <c r="T2" s="14"/>
      <c r="U2" s="13"/>
      <c r="V2" s="15" t="s">
        <v>23</v>
      </c>
      <c r="W2" s="12"/>
      <c r="Y2" s="23" t="s">
        <v>3</v>
      </c>
    </row>
    <row r="3" spans="1:25" x14ac:dyDescent="0.4">
      <c r="A3" s="13"/>
      <c r="B3" s="16"/>
      <c r="C3" s="16"/>
      <c r="D3" s="17"/>
      <c r="E3" s="17"/>
      <c r="F3" s="13"/>
      <c r="G3" s="13"/>
      <c r="H3" s="13"/>
      <c r="I3" s="18"/>
      <c r="J3" s="13"/>
      <c r="K3" s="13"/>
      <c r="L3" s="13"/>
      <c r="M3" s="16"/>
      <c r="N3" s="16"/>
      <c r="O3" s="17"/>
      <c r="P3" s="17"/>
      <c r="Q3" s="13"/>
      <c r="R3" s="13"/>
      <c r="S3" s="13"/>
      <c r="T3" s="18"/>
      <c r="U3" s="19"/>
      <c r="V3" s="13"/>
      <c r="W3" s="12"/>
      <c r="Y3" s="22"/>
    </row>
    <row r="4" spans="1:25" x14ac:dyDescent="0.4">
      <c r="A4" s="13"/>
      <c r="B4" s="13"/>
      <c r="C4" s="13"/>
      <c r="D4" s="118" t="s">
        <v>2</v>
      </c>
      <c r="E4" s="119"/>
      <c r="F4" s="109">
        <v>2025</v>
      </c>
      <c r="G4" s="122"/>
      <c r="H4" s="110"/>
      <c r="I4" s="13"/>
      <c r="J4" s="13"/>
      <c r="K4" s="118" t="s">
        <v>17</v>
      </c>
      <c r="L4" s="119"/>
      <c r="M4" s="109">
        <v>1</v>
      </c>
      <c r="N4" s="110"/>
      <c r="O4" s="111" t="s">
        <v>1</v>
      </c>
      <c r="P4" s="112"/>
      <c r="Q4" s="112"/>
      <c r="R4" s="112"/>
      <c r="S4" s="112"/>
      <c r="T4" s="13"/>
      <c r="U4" s="13"/>
      <c r="V4" s="13"/>
      <c r="W4" s="12"/>
      <c r="Y4" s="23" t="s">
        <v>16</v>
      </c>
    </row>
    <row r="5" spans="1:25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2"/>
      <c r="Y5" s="24"/>
    </row>
    <row r="6" spans="1:25" x14ac:dyDescent="0.4">
      <c r="Y6" s="25"/>
    </row>
    <row r="7" spans="1:25" s="1" customFormat="1" ht="18" customHeight="1" x14ac:dyDescent="0.4">
      <c r="B7" s="124" t="str">
        <f>year&amp;"-"&amp;year+1&amp;" High School Testing Calendar"</f>
        <v>2025-2026 High School Testing Calendar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Y7" s="121" t="s">
        <v>25</v>
      </c>
    </row>
    <row r="8" spans="1:25" s="2" customFormat="1" ht="6" customHeight="1" x14ac:dyDescent="0.35">
      <c r="B8" s="3"/>
      <c r="C8" s="3"/>
      <c r="D8" s="3"/>
      <c r="E8" s="3"/>
      <c r="F8" s="3"/>
      <c r="G8" s="3"/>
      <c r="H8" s="3"/>
      <c r="I8" s="3"/>
      <c r="J8" s="3"/>
      <c r="K8" s="3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Y8" s="121"/>
    </row>
    <row r="9" spans="1:25" s="5" customFormat="1" ht="10.5" x14ac:dyDescent="0.35">
      <c r="B9" s="113">
        <f>DATE(year,7,1)</f>
        <v>45839</v>
      </c>
      <c r="C9" s="114"/>
      <c r="D9" s="114"/>
      <c r="E9" s="114"/>
      <c r="F9" s="114"/>
      <c r="G9" s="114"/>
      <c r="H9" s="114"/>
      <c r="I9" s="6"/>
      <c r="J9" s="120" t="s">
        <v>4</v>
      </c>
      <c r="K9" s="120"/>
      <c r="L9" s="9"/>
      <c r="M9" s="113">
        <f>DATE(year+1,1,1)</f>
        <v>46023</v>
      </c>
      <c r="N9" s="114"/>
      <c r="O9" s="114"/>
      <c r="P9" s="114"/>
      <c r="Q9" s="114"/>
      <c r="R9" s="114"/>
      <c r="S9" s="114"/>
      <c r="T9" s="9"/>
      <c r="U9" s="120" t="s">
        <v>10</v>
      </c>
      <c r="V9" s="120"/>
      <c r="Y9" s="121"/>
    </row>
    <row r="10" spans="1:25" s="4" customFormat="1" ht="10.5" x14ac:dyDescent="0.35">
      <c r="B10" s="20" t="str">
        <f>CHOOSE(1+MOD(startday+1-2,7),"Su","M","Tu","W","Th","F","Sa")</f>
        <v>Su</v>
      </c>
      <c r="C10" s="21" t="str">
        <f>CHOOSE(1+MOD(startday+2-2,7),"Su","M","Tu","W","Th","F","Sa")</f>
        <v>M</v>
      </c>
      <c r="D10" s="21" t="str">
        <f>CHOOSE(1+MOD(startday+3-2,7),"Su","M","Tu","W","Th","F","Sa")</f>
        <v>Tu</v>
      </c>
      <c r="E10" s="21" t="str">
        <f>CHOOSE(1+MOD(startday+4-2,7),"Su","M","Tu","W","Th","F","Sa")</f>
        <v>W</v>
      </c>
      <c r="F10" s="21" t="str">
        <f>CHOOSE(1+MOD(startday+5-2,7),"Su","M","Tu","W","Th","F","Sa")</f>
        <v>Th</v>
      </c>
      <c r="G10" s="21" t="str">
        <f>CHOOSE(1+MOD(startday+6-2,7),"Su","M","Tu","W","Th","F","Sa")</f>
        <v>F</v>
      </c>
      <c r="H10" s="20" t="str">
        <f>CHOOSE(1+MOD(startday+7-2,7),"Su","M","Tu","W","Th","F","Sa")</f>
        <v>Sa</v>
      </c>
      <c r="I10" s="9"/>
      <c r="J10" s="51">
        <f>DATE(YEAR(B9),7,4)</f>
        <v>45842</v>
      </c>
      <c r="K10" s="31" t="s">
        <v>0</v>
      </c>
      <c r="L10" s="9"/>
      <c r="M10" s="20" t="str">
        <f>CHOOSE(1+MOD(startday+1-2,7),"Su","M","Tu","W","Th","F","Sa")</f>
        <v>Su</v>
      </c>
      <c r="N10" s="21" t="str">
        <f>CHOOSE(1+MOD(startday+2-2,7),"Su","M","Tu","W","Th","F","Sa")</f>
        <v>M</v>
      </c>
      <c r="O10" s="21" t="str">
        <f>CHOOSE(1+MOD(startday+3-2,7),"Su","M","Tu","W","Th","F","Sa")</f>
        <v>Tu</v>
      </c>
      <c r="P10" s="21" t="str">
        <f>CHOOSE(1+MOD(startday+4-2,7),"Su","M","Tu","W","Th","F","Sa")</f>
        <v>W</v>
      </c>
      <c r="Q10" s="21" t="str">
        <f>CHOOSE(1+MOD(startday+5-2,7),"Su","M","Tu","W","Th","F","Sa")</f>
        <v>Th</v>
      </c>
      <c r="R10" s="21" t="str">
        <f>CHOOSE(1+MOD(startday+6-2,7),"Su","M","Tu","W","Th","F","Sa")</f>
        <v>F</v>
      </c>
      <c r="S10" s="20" t="str">
        <f>CHOOSE(1+MOD(startday+7-2,7),"Su","M","Tu","W","Th","F","Sa")</f>
        <v>Sa</v>
      </c>
      <c r="T10" s="9"/>
      <c r="U10" s="48" t="s">
        <v>56</v>
      </c>
      <c r="V10" s="47" t="s">
        <v>48</v>
      </c>
      <c r="Y10" s="121"/>
    </row>
    <row r="11" spans="1:25" s="4" customFormat="1" ht="10.5" x14ac:dyDescent="0.35">
      <c r="B11" s="7" t="str">
        <f>IF(WEEKDAY(B9,1)=startday,B9,"")</f>
        <v/>
      </c>
      <c r="C11" s="8" t="str">
        <f>IF(B11="",IF(WEEKDAY(B9,1)=MOD(startday,7)+1,B9,""),B11+1)</f>
        <v/>
      </c>
      <c r="D11" s="8">
        <f>IF(C11="",IF(WEEKDAY(B9,1)=MOD(startday+1,7)+1,B9,""),C11+1)</f>
        <v>45839</v>
      </c>
      <c r="E11" s="8">
        <f>IF(D11="",IF(WEEKDAY(B9,1)=MOD(startday+2,7)+1,B9,""),D11+1)</f>
        <v>45840</v>
      </c>
      <c r="F11" s="39">
        <f>IF(E11="",IF(WEEKDAY(B9,1)=MOD(startday+3,7)+1,B9,""),E11+1)</f>
        <v>45841</v>
      </c>
      <c r="G11" s="8">
        <f>IF(F11="",IF(WEEKDAY(B9,1)=MOD(startday+4,7)+1,B9,""),F11+1)</f>
        <v>45842</v>
      </c>
      <c r="H11" s="7">
        <f>IF(G11="",IF(WEEKDAY(B9,1)=MOD(startday+5,7)+1,B9,""),G11+1)</f>
        <v>45843</v>
      </c>
      <c r="I11" s="9"/>
      <c r="J11" s="10">
        <v>31</v>
      </c>
      <c r="K11" s="9" t="s">
        <v>35</v>
      </c>
      <c r="L11" s="9"/>
      <c r="M11" s="7" t="str">
        <f>IF(WEEKDAY(M9,1)=startday,M9,"")</f>
        <v/>
      </c>
      <c r="N11" s="28" t="str">
        <f>IF(M11="",IF(WEEKDAY(M9,1)=MOD(startday,7)+1,M9,""),M11+1)</f>
        <v/>
      </c>
      <c r="O11" s="28" t="str">
        <f>IF(N11="",IF(WEEKDAY(M9,1)=MOD(startday+1,7)+1,M9,""),N11+1)</f>
        <v/>
      </c>
      <c r="P11" s="28" t="str">
        <f>IF(O11="",IF(WEEKDAY(M9,1)=MOD(startday+2,7)+1,M9,""),O11+1)</f>
        <v/>
      </c>
      <c r="Q11" s="28">
        <f>IF(P11="",IF(WEEKDAY(M9,1)=MOD(startday+3,7)+1,M9,""),P11+1)</f>
        <v>46023</v>
      </c>
      <c r="R11" s="28">
        <f>IF(Q11="",IF(WEEKDAY(M9,1)=MOD(startday+4,7)+1,M9,""),Q11+1)</f>
        <v>46024</v>
      </c>
      <c r="S11" s="7">
        <f>IF(R11="",IF(WEEKDAY(M9,1)=MOD(startday+5,7)+1,M9,""),R11+1)</f>
        <v>46025</v>
      </c>
      <c r="T11" s="9"/>
      <c r="U11" s="49">
        <v>5</v>
      </c>
      <c r="V11" s="50" t="s">
        <v>32</v>
      </c>
      <c r="Y11" s="121"/>
    </row>
    <row r="12" spans="1:25" s="4" customFormat="1" ht="10.5" x14ac:dyDescent="0.35">
      <c r="B12" s="7">
        <f>IF(H11="","",IF(MONTH(H11+1)&lt;&gt;MONTH(H11),"",H11+1))</f>
        <v>45844</v>
      </c>
      <c r="C12" s="39">
        <f t="shared" ref="C12:H16" si="0">IF(B12="","",IF(MONTH(B12+1)&lt;&gt;MONTH(B12),"",B12+1))</f>
        <v>45845</v>
      </c>
      <c r="D12" s="8">
        <f t="shared" si="0"/>
        <v>45846</v>
      </c>
      <c r="E12" s="8">
        <f t="shared" si="0"/>
        <v>45847</v>
      </c>
      <c r="F12" s="8">
        <f t="shared" si="0"/>
        <v>45848</v>
      </c>
      <c r="G12" s="8">
        <f t="shared" si="0"/>
        <v>45849</v>
      </c>
      <c r="H12" s="7">
        <f t="shared" si="0"/>
        <v>45850</v>
      </c>
      <c r="I12" s="9"/>
      <c r="J12" s="10"/>
      <c r="K12" s="9"/>
      <c r="L12" s="9"/>
      <c r="M12" s="7">
        <f>IF(S11="","",IF(MONTH(S11+1)&lt;&gt;MONTH(S11),"",S11+1))</f>
        <v>46026</v>
      </c>
      <c r="N12" s="54">
        <f t="shared" ref="N12:S16" si="1">IF(M12="","",IF(MONTH(M12+1)&lt;&gt;MONTH(M12),"",M12+1))</f>
        <v>46027</v>
      </c>
      <c r="O12" s="54">
        <f t="shared" si="1"/>
        <v>46028</v>
      </c>
      <c r="P12" s="72">
        <f t="shared" si="1"/>
        <v>46029</v>
      </c>
      <c r="Q12" s="72">
        <f t="shared" si="1"/>
        <v>46030</v>
      </c>
      <c r="R12" s="72">
        <f t="shared" si="1"/>
        <v>46031</v>
      </c>
      <c r="S12" s="7">
        <f t="shared" si="1"/>
        <v>46032</v>
      </c>
      <c r="T12" s="9"/>
      <c r="U12" s="46">
        <v>6</v>
      </c>
      <c r="V12" s="50" t="s">
        <v>43</v>
      </c>
      <c r="Y12" s="26"/>
    </row>
    <row r="13" spans="1:25" s="4" customFormat="1" ht="11.25" customHeight="1" x14ac:dyDescent="0.35">
      <c r="B13" s="7">
        <f>IF(H12="","",IF(MONTH(H12+1)&lt;&gt;MONTH(H12),"",H12+1))</f>
        <v>45851</v>
      </c>
      <c r="C13" s="8">
        <f t="shared" si="0"/>
        <v>45852</v>
      </c>
      <c r="D13" s="8">
        <f t="shared" si="0"/>
        <v>45853</v>
      </c>
      <c r="E13" s="8">
        <f t="shared" si="0"/>
        <v>45854</v>
      </c>
      <c r="F13" s="8">
        <f t="shared" si="0"/>
        <v>45855</v>
      </c>
      <c r="G13" s="8">
        <f t="shared" si="0"/>
        <v>45856</v>
      </c>
      <c r="H13" s="7">
        <f t="shared" si="0"/>
        <v>45857</v>
      </c>
      <c r="I13" s="9"/>
      <c r="J13" s="10"/>
      <c r="K13" s="9"/>
      <c r="L13" s="9"/>
      <c r="M13" s="7">
        <f>IF(S12="","",IF(MONTH(S12+1)&lt;&gt;MONTH(S12),"",S12+1))</f>
        <v>46033</v>
      </c>
      <c r="N13" s="96">
        <f t="shared" si="1"/>
        <v>46034</v>
      </c>
      <c r="O13" s="96">
        <f t="shared" si="1"/>
        <v>46035</v>
      </c>
      <c r="P13" s="96">
        <f t="shared" si="1"/>
        <v>46036</v>
      </c>
      <c r="Q13" s="96">
        <f t="shared" si="1"/>
        <v>46037</v>
      </c>
      <c r="R13" s="96">
        <f t="shared" si="1"/>
        <v>46038</v>
      </c>
      <c r="S13" s="7">
        <f t="shared" si="1"/>
        <v>46039</v>
      </c>
      <c r="T13" s="9"/>
      <c r="U13" s="33">
        <v>7</v>
      </c>
      <c r="V13" s="31" t="s">
        <v>34</v>
      </c>
      <c r="Y13" s="121" t="s">
        <v>19</v>
      </c>
    </row>
    <row r="14" spans="1:25" s="4" customFormat="1" ht="10.5" x14ac:dyDescent="0.35">
      <c r="B14" s="7">
        <f>IF(H13="","",IF(MONTH(H13+1)&lt;&gt;MONTH(H13),"",H13+1))</f>
        <v>45858</v>
      </c>
      <c r="C14" s="8">
        <f t="shared" si="0"/>
        <v>45859</v>
      </c>
      <c r="D14" s="8">
        <f t="shared" si="0"/>
        <v>45860</v>
      </c>
      <c r="E14" s="8">
        <f t="shared" si="0"/>
        <v>45861</v>
      </c>
      <c r="F14" s="8">
        <f t="shared" si="0"/>
        <v>45862</v>
      </c>
      <c r="G14" s="8">
        <f t="shared" si="0"/>
        <v>45863</v>
      </c>
      <c r="H14" s="7">
        <f t="shared" si="0"/>
        <v>45864</v>
      </c>
      <c r="I14" s="9"/>
      <c r="J14" s="10"/>
      <c r="K14" s="9"/>
      <c r="L14" s="9"/>
      <c r="M14" s="7">
        <f>IF(S13="","",IF(MONTH(S13+1)&lt;&gt;MONTH(S13),"",S13+1))</f>
        <v>46040</v>
      </c>
      <c r="N14" s="28">
        <f t="shared" si="1"/>
        <v>46041</v>
      </c>
      <c r="O14" s="96">
        <f t="shared" si="1"/>
        <v>46042</v>
      </c>
      <c r="P14" s="96">
        <f t="shared" si="1"/>
        <v>46043</v>
      </c>
      <c r="Q14" s="96">
        <f t="shared" si="1"/>
        <v>46044</v>
      </c>
      <c r="R14" s="96">
        <f t="shared" si="1"/>
        <v>46045</v>
      </c>
      <c r="S14" s="7">
        <f t="shared" si="1"/>
        <v>46046</v>
      </c>
      <c r="T14" s="9"/>
      <c r="U14" s="94" t="s">
        <v>68</v>
      </c>
      <c r="V14" s="95" t="s">
        <v>80</v>
      </c>
      <c r="Y14" s="121"/>
    </row>
    <row r="15" spans="1:25" s="4" customFormat="1" ht="10.5" x14ac:dyDescent="0.35">
      <c r="B15" s="7">
        <f>IF(H14="","",IF(MONTH(H14+1)&lt;&gt;MONTH(H14),"",H14+1))</f>
        <v>45865</v>
      </c>
      <c r="C15" s="8">
        <f t="shared" si="0"/>
        <v>45866</v>
      </c>
      <c r="D15" s="8">
        <f t="shared" si="0"/>
        <v>45867</v>
      </c>
      <c r="E15" s="8">
        <f t="shared" si="0"/>
        <v>45868</v>
      </c>
      <c r="F15" s="54">
        <f t="shared" si="0"/>
        <v>45869</v>
      </c>
      <c r="G15" s="8" t="str">
        <f t="shared" si="0"/>
        <v/>
      </c>
      <c r="H15" s="7" t="str">
        <f t="shared" si="0"/>
        <v/>
      </c>
      <c r="I15" s="9"/>
      <c r="J15" s="10"/>
      <c r="K15" s="9"/>
      <c r="L15" s="9"/>
      <c r="M15" s="7">
        <f>IF(S14="","",IF(MONTH(S14+1)&lt;&gt;MONTH(S14),"",S14+1))</f>
        <v>46047</v>
      </c>
      <c r="N15" s="72">
        <f t="shared" si="1"/>
        <v>46048</v>
      </c>
      <c r="O15" s="72">
        <f t="shared" si="1"/>
        <v>46049</v>
      </c>
      <c r="P15" s="72">
        <f t="shared" si="1"/>
        <v>46050</v>
      </c>
      <c r="Q15" s="72">
        <f t="shared" si="1"/>
        <v>46051</v>
      </c>
      <c r="R15" s="72">
        <f t="shared" si="1"/>
        <v>46052</v>
      </c>
      <c r="S15" s="7">
        <f t="shared" si="1"/>
        <v>46053</v>
      </c>
      <c r="T15" s="9"/>
      <c r="U15" s="33">
        <v>19</v>
      </c>
      <c r="V15" s="56" t="s">
        <v>57</v>
      </c>
      <c r="Y15" s="121"/>
    </row>
    <row r="16" spans="1:25" s="4" customFormat="1" ht="9" customHeight="1" x14ac:dyDescent="0.35">
      <c r="B16" s="7" t="str">
        <f>IF(H15="","",IF(MONTH(H15+1)&lt;&gt;MONTH(H15),"",H15+1))</f>
        <v/>
      </c>
      <c r="C16" s="8" t="str">
        <f t="shared" si="0"/>
        <v/>
      </c>
      <c r="D16" s="8" t="str">
        <f t="shared" si="0"/>
        <v/>
      </c>
      <c r="E16" s="8" t="str">
        <f t="shared" si="0"/>
        <v/>
      </c>
      <c r="F16" s="8" t="str">
        <f t="shared" si="0"/>
        <v/>
      </c>
      <c r="G16" s="8" t="str">
        <f t="shared" si="0"/>
        <v/>
      </c>
      <c r="H16" s="7" t="str">
        <f t="shared" si="0"/>
        <v/>
      </c>
      <c r="I16" s="9"/>
      <c r="J16" s="10"/>
      <c r="K16" s="9"/>
      <c r="L16" s="9"/>
      <c r="M16" s="7" t="str">
        <f>IF(S15="","",IF(MONTH(S15+1)&lt;&gt;MONTH(S15),"",S15+1))</f>
        <v/>
      </c>
      <c r="N16" s="8" t="str">
        <f t="shared" si="1"/>
        <v/>
      </c>
      <c r="O16" s="8" t="str">
        <f t="shared" si="1"/>
        <v/>
      </c>
      <c r="P16" s="8" t="str">
        <f t="shared" si="1"/>
        <v/>
      </c>
      <c r="Q16" s="8" t="str">
        <f t="shared" si="1"/>
        <v/>
      </c>
      <c r="R16" s="8" t="str">
        <f t="shared" si="1"/>
        <v/>
      </c>
      <c r="S16" s="7" t="str">
        <f t="shared" si="1"/>
        <v/>
      </c>
      <c r="T16" s="9"/>
      <c r="U16" s="10"/>
      <c r="V16" s="9"/>
      <c r="Y16" s="121"/>
    </row>
    <row r="17" spans="2:25" s="4" customFormat="1" ht="4.5" customHeight="1" x14ac:dyDescent="0.35">
      <c r="B17" s="9"/>
      <c r="C17" s="9"/>
      <c r="D17" s="9"/>
      <c r="E17" s="9"/>
      <c r="F17" s="9"/>
      <c r="G17" s="9"/>
      <c r="H17" s="9"/>
      <c r="I17" s="9"/>
      <c r="J17" s="1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Y17" s="121"/>
    </row>
    <row r="18" spans="2:25" s="5" customFormat="1" ht="10.5" x14ac:dyDescent="0.35">
      <c r="B18" s="113">
        <f>DATE(year,8,1)</f>
        <v>45870</v>
      </c>
      <c r="C18" s="114"/>
      <c r="D18" s="114"/>
      <c r="E18" s="114"/>
      <c r="F18" s="114"/>
      <c r="G18" s="114"/>
      <c r="H18" s="114"/>
      <c r="I18" s="6"/>
      <c r="J18" s="120" t="s">
        <v>5</v>
      </c>
      <c r="K18" s="123"/>
      <c r="L18" s="9"/>
      <c r="M18" s="113">
        <f>DATE(year+1,2,1)</f>
        <v>46054</v>
      </c>
      <c r="N18" s="114"/>
      <c r="O18" s="114"/>
      <c r="P18" s="114"/>
      <c r="Q18" s="114"/>
      <c r="R18" s="114"/>
      <c r="S18" s="114"/>
      <c r="T18" s="9"/>
      <c r="U18" s="120" t="s">
        <v>11</v>
      </c>
      <c r="V18" s="120"/>
      <c r="Y18" s="121"/>
    </row>
    <row r="19" spans="2:25" s="4" customFormat="1" ht="10.5" x14ac:dyDescent="0.35">
      <c r="B19" s="20" t="str">
        <f>CHOOSE(1+MOD(startday+1-2,7),"Su","M","Tu","W","Th","F","Sa")</f>
        <v>Su</v>
      </c>
      <c r="C19" s="21" t="str">
        <f>CHOOSE(1+MOD(startday+2-2,7),"Su","M","Tu","W","Th","F","Sa")</f>
        <v>M</v>
      </c>
      <c r="D19" s="21" t="str">
        <f>CHOOSE(1+MOD(startday+3-2,7),"Su","M","Tu","W","Th","F","Sa")</f>
        <v>Tu</v>
      </c>
      <c r="E19" s="21" t="str">
        <f>CHOOSE(1+MOD(startday+4-2,7),"Su","M","Tu","W","Th","F","Sa")</f>
        <v>W</v>
      </c>
      <c r="F19" s="21" t="str">
        <f>CHOOSE(1+MOD(startday+5-2,7),"Su","M","Tu","W","Th","F","Sa")</f>
        <v>Th</v>
      </c>
      <c r="G19" s="21" t="str">
        <f>CHOOSE(1+MOD(startday+6-2,7),"Su","M","Tu","W","Th","F","Sa")</f>
        <v>F</v>
      </c>
      <c r="H19" s="20" t="str">
        <f>CHOOSE(1+MOD(startday+7-2,7),"Su","M","Tu","W","Th","F","Sa")</f>
        <v>Sa</v>
      </c>
      <c r="I19" s="9"/>
      <c r="J19" s="59" t="s">
        <v>58</v>
      </c>
      <c r="K19" s="4" t="s">
        <v>35</v>
      </c>
      <c r="L19" s="9"/>
      <c r="M19" s="20" t="str">
        <f>CHOOSE(1+MOD(startday+1-2,7),"Su","M","Tu","W","Th","F","Sa")</f>
        <v>Su</v>
      </c>
      <c r="N19" s="21" t="str">
        <f>CHOOSE(1+MOD(startday+2-2,7),"Su","M","Tu","W","Th","F","Sa")</f>
        <v>M</v>
      </c>
      <c r="O19" s="21" t="str">
        <f>CHOOSE(1+MOD(startday+3-2,7),"Su","M","Tu","W","Th","F","Sa")</f>
        <v>Tu</v>
      </c>
      <c r="P19" s="21" t="str">
        <f>CHOOSE(1+MOD(startday+4-2,7),"Su","M","Tu","W","Th","F","Sa")</f>
        <v>W</v>
      </c>
      <c r="Q19" s="21" t="str">
        <f>CHOOSE(1+MOD(startday+5-2,7),"Su","M","Tu","W","Th","F","Sa")</f>
        <v>Th</v>
      </c>
      <c r="R19" s="21" t="str">
        <f>CHOOSE(1+MOD(startday+6-2,7),"Su","M","Tu","W","Th","F","Sa")</f>
        <v>F</v>
      </c>
      <c r="S19" s="20" t="str">
        <f>CHOOSE(1+MOD(startday+7-2,7),"Su","M","Tu","W","Th","F","Sa")</f>
        <v>Sa</v>
      </c>
      <c r="T19" s="9"/>
      <c r="U19" s="108" t="s">
        <v>77</v>
      </c>
      <c r="V19" s="31" t="s">
        <v>78</v>
      </c>
      <c r="Y19" s="26"/>
    </row>
    <row r="20" spans="2:25" s="4" customFormat="1" ht="10.8" thickBot="1" x14ac:dyDescent="0.4">
      <c r="B20" s="7" t="str">
        <f>IF(WEEKDAY(B18,1)=startday,B18,"")</f>
        <v/>
      </c>
      <c r="C20" s="8" t="str">
        <f>IF(B20="",IF(WEEKDAY(B18,1)=MOD(startday,7)+1,B18,""),B20+1)</f>
        <v/>
      </c>
      <c r="D20" s="8" t="str">
        <f>IF(C20="",IF(WEEKDAY(B18,1)=MOD(startday+1,7)+1,B18,""),C20+1)</f>
        <v/>
      </c>
      <c r="E20" s="8" t="str">
        <f>IF(D20="",IF(WEEKDAY(B18,1)=MOD(startday+2,7)+1,B18,""),D20+1)</f>
        <v/>
      </c>
      <c r="F20" s="53" t="str">
        <f>IF(E20="",IF(WEEKDAY(B18,1)=MOD(startday+3,7)+1,B18,""),E20+1)</f>
        <v/>
      </c>
      <c r="G20" s="53">
        <f>IF(F20="",IF(WEEKDAY(B18,1)=MOD(startday+4,7)+1,B18,""),F20+1)</f>
        <v>45870</v>
      </c>
      <c r="H20" s="7">
        <f>IF(G20="",IF(WEEKDAY(B18,1)=MOD(startday+5,7)+1,B18,""),G20+1)</f>
        <v>45871</v>
      </c>
      <c r="I20" s="9"/>
      <c r="J20" s="44" t="s">
        <v>59</v>
      </c>
      <c r="K20" s="40" t="s">
        <v>37</v>
      </c>
      <c r="L20" s="9"/>
      <c r="M20" s="7">
        <f>IF(WEEKDAY(M18,1)=startday,M18,"")</f>
        <v>46054</v>
      </c>
      <c r="N20" s="72">
        <f>IF(M20="",IF(WEEKDAY(M18,1)=MOD(startday,7)+1,M18,""),M20+1)</f>
        <v>46055</v>
      </c>
      <c r="O20" s="107">
        <f>IF(N20="",IF(WEEKDAY(M18,1)=MOD(startday+1,7)+1,M18,""),N20+1)</f>
        <v>46056</v>
      </c>
      <c r="P20" s="107">
        <f>IF(O20="",IF(WEEKDAY(M18,1)=MOD(startday+2,7)+1,M18,""),O20+1)</f>
        <v>46057</v>
      </c>
      <c r="Q20" s="72">
        <f>IF(P20="",IF(WEEKDAY(M18,1)=MOD(startday+3,7)+1,M18,""),P20+1)</f>
        <v>46058</v>
      </c>
      <c r="R20" s="72">
        <f>IF(Q20="",IF(WEEKDAY(M18,1)=MOD(startday+4,7)+1,M18,""),Q20+1)</f>
        <v>46059</v>
      </c>
      <c r="S20" s="7">
        <f>IF(R20="",IF(WEEKDAY(M18,1)=MOD(startday+5,7)+1,M18,""),R20+1)</f>
        <v>46060</v>
      </c>
      <c r="T20" s="9"/>
      <c r="U20" s="51">
        <v>12</v>
      </c>
      <c r="V20" s="31" t="s">
        <v>36</v>
      </c>
      <c r="Y20" s="121" t="s">
        <v>20</v>
      </c>
    </row>
    <row r="21" spans="2:25" s="4" customFormat="1" ht="10.8" thickBot="1" x14ac:dyDescent="0.4">
      <c r="B21" s="7">
        <f>IF(H20="","",IF(MONTH(H20+1)&lt;&gt;MONTH(H20),"",H20+1))</f>
        <v>45872</v>
      </c>
      <c r="C21" s="53">
        <f t="shared" ref="C21:H25" si="2">IF(B21="","",IF(MONTH(B21+1)&lt;&gt;MONTH(B21),"",B21+1))</f>
        <v>45873</v>
      </c>
      <c r="D21" s="53">
        <f t="shared" si="2"/>
        <v>45874</v>
      </c>
      <c r="E21" s="53">
        <f t="shared" si="2"/>
        <v>45875</v>
      </c>
      <c r="F21" s="53">
        <f t="shared" si="2"/>
        <v>45876</v>
      </c>
      <c r="G21" s="53">
        <f t="shared" si="2"/>
        <v>45877</v>
      </c>
      <c r="H21" s="7">
        <f t="shared" si="2"/>
        <v>45878</v>
      </c>
      <c r="I21" s="9"/>
      <c r="J21" s="42">
        <v>13</v>
      </c>
      <c r="K21" s="43" t="s">
        <v>27</v>
      </c>
      <c r="L21" s="9"/>
      <c r="M21" s="7">
        <f>IF(S20="","",IF(MONTH(S20+1)&lt;&gt;MONTH(S20),"",S20+1))</f>
        <v>46061</v>
      </c>
      <c r="N21" s="72">
        <f t="shared" ref="N21:S25" si="3">IF(M21="","",IF(MONTH(M21+1)&lt;&gt;MONTH(M21),"",M21+1))</f>
        <v>46062</v>
      </c>
      <c r="O21" s="72">
        <f t="shared" si="3"/>
        <v>46063</v>
      </c>
      <c r="P21" s="72">
        <f t="shared" si="3"/>
        <v>46064</v>
      </c>
      <c r="Q21" s="72">
        <f t="shared" si="3"/>
        <v>46065</v>
      </c>
      <c r="R21" s="54">
        <f>IF(Q21="","",IF(MONTH(Q21+1)&lt;&gt;MONTH(Q21),"",Q21+1))</f>
        <v>46066</v>
      </c>
      <c r="S21" s="7">
        <f t="shared" si="3"/>
        <v>46067</v>
      </c>
      <c r="T21" s="9"/>
      <c r="U21" s="10">
        <v>13</v>
      </c>
      <c r="V21" s="9" t="s">
        <v>43</v>
      </c>
      <c r="Y21" s="121"/>
    </row>
    <row r="22" spans="2:25" s="4" customFormat="1" ht="11.25" customHeight="1" x14ac:dyDescent="0.35">
      <c r="B22" s="7">
        <f>IF(H21="","",IF(MONTH(H21+1)&lt;&gt;MONTH(H21),"",H21+1))</f>
        <v>45879</v>
      </c>
      <c r="C22" s="53">
        <f t="shared" si="2"/>
        <v>45880</v>
      </c>
      <c r="D22" s="53">
        <f t="shared" si="2"/>
        <v>45881</v>
      </c>
      <c r="E22" s="73">
        <f t="shared" si="2"/>
        <v>45882</v>
      </c>
      <c r="F22" s="73">
        <f t="shared" si="2"/>
        <v>45883</v>
      </c>
      <c r="G22" s="73">
        <f t="shared" si="2"/>
        <v>45884</v>
      </c>
      <c r="H22" s="7">
        <f t="shared" si="2"/>
        <v>45885</v>
      </c>
      <c r="I22" s="9"/>
      <c r="J22" s="34"/>
      <c r="K22" s="38"/>
      <c r="L22" s="9"/>
      <c r="M22" s="7">
        <f>IF(S21="","",IF(MONTH(S21+1)&lt;&gt;MONTH(S21),"",S21+1))</f>
        <v>46068</v>
      </c>
      <c r="N22" s="28">
        <f t="shared" si="3"/>
        <v>46069</v>
      </c>
      <c r="O22" s="74">
        <f t="shared" si="3"/>
        <v>46070</v>
      </c>
      <c r="P22" s="74">
        <f t="shared" si="3"/>
        <v>46071</v>
      </c>
      <c r="Q22" s="74">
        <f t="shared" si="3"/>
        <v>46072</v>
      </c>
      <c r="R22" s="75">
        <f t="shared" si="3"/>
        <v>46073</v>
      </c>
      <c r="S22" s="7">
        <f t="shared" si="3"/>
        <v>46074</v>
      </c>
      <c r="T22" s="9"/>
      <c r="U22" s="10">
        <v>16</v>
      </c>
      <c r="V22" s="9" t="s">
        <v>82</v>
      </c>
      <c r="Y22" s="121"/>
    </row>
    <row r="23" spans="2:25" s="4" customFormat="1" ht="10.8" thickBot="1" x14ac:dyDescent="0.4">
      <c r="B23" s="7">
        <f>IF(H22="","",IF(MONTH(H22+1)&lt;&gt;MONTH(H22),"",H22+1))</f>
        <v>45886</v>
      </c>
      <c r="C23" s="76">
        <f t="shared" si="2"/>
        <v>45887</v>
      </c>
      <c r="D23" s="73">
        <f t="shared" si="2"/>
        <v>45888</v>
      </c>
      <c r="E23" s="73">
        <f t="shared" si="2"/>
        <v>45889</v>
      </c>
      <c r="F23" s="73">
        <f t="shared" si="2"/>
        <v>45890</v>
      </c>
      <c r="G23" s="73">
        <f t="shared" si="2"/>
        <v>45891</v>
      </c>
      <c r="H23" s="7">
        <f t="shared" si="2"/>
        <v>45892</v>
      </c>
      <c r="I23" s="9"/>
      <c r="J23" s="41"/>
      <c r="K23" s="35"/>
      <c r="L23" s="9"/>
      <c r="M23" s="7">
        <f>IF(S22="","",IF(MONTH(S22+1)&lt;&gt;MONTH(S22),"",S22+1))</f>
        <v>46075</v>
      </c>
      <c r="N23" s="74">
        <f t="shared" si="3"/>
        <v>46076</v>
      </c>
      <c r="O23" s="77">
        <f t="shared" si="3"/>
        <v>46077</v>
      </c>
      <c r="P23" s="74">
        <f t="shared" si="3"/>
        <v>46078</v>
      </c>
      <c r="Q23" s="77">
        <f t="shared" si="3"/>
        <v>46079</v>
      </c>
      <c r="R23" s="78">
        <f t="shared" si="3"/>
        <v>46080</v>
      </c>
      <c r="S23" s="7">
        <f t="shared" si="3"/>
        <v>46081</v>
      </c>
      <c r="T23" s="9"/>
      <c r="U23" s="45">
        <v>17</v>
      </c>
      <c r="V23" s="4" t="s">
        <v>39</v>
      </c>
      <c r="W23" s="66"/>
      <c r="Y23" s="121"/>
    </row>
    <row r="24" spans="2:25" s="4" customFormat="1" ht="10.8" thickBot="1" x14ac:dyDescent="0.4">
      <c r="B24" s="30">
        <f>IF(H23="","",IF(MONTH(H23+1)&lt;&gt;MONTH(H23),"",H23+1))</f>
        <v>45893</v>
      </c>
      <c r="C24" s="79">
        <f t="shared" si="2"/>
        <v>45894</v>
      </c>
      <c r="D24" s="80">
        <f t="shared" si="2"/>
        <v>45895</v>
      </c>
      <c r="E24" s="73">
        <f t="shared" si="2"/>
        <v>45896</v>
      </c>
      <c r="F24" s="73">
        <f t="shared" si="2"/>
        <v>45897</v>
      </c>
      <c r="G24" s="73">
        <f t="shared" si="2"/>
        <v>45898</v>
      </c>
      <c r="H24" s="7">
        <f t="shared" si="2"/>
        <v>45899</v>
      </c>
      <c r="I24" s="9"/>
      <c r="L24" s="9"/>
      <c r="M24" s="7" t="str">
        <f>IF(S23="","",IF(MONTH(S23+1)&lt;&gt;MONTH(S23),"",S23+1))</f>
        <v/>
      </c>
      <c r="N24" s="70" t="str">
        <f t="shared" si="3"/>
        <v/>
      </c>
      <c r="O24" s="70" t="str">
        <f t="shared" si="3"/>
        <v/>
      </c>
      <c r="P24" s="39" t="str">
        <f t="shared" si="3"/>
        <v/>
      </c>
      <c r="Q24" s="39" t="str">
        <f t="shared" si="3"/>
        <v/>
      </c>
      <c r="R24" s="39" t="str">
        <f t="shared" si="3"/>
        <v/>
      </c>
      <c r="S24" s="7" t="str">
        <f t="shared" si="3"/>
        <v/>
      </c>
      <c r="T24" s="9"/>
      <c r="U24" s="108" t="s">
        <v>83</v>
      </c>
      <c r="V24" s="31" t="s">
        <v>79</v>
      </c>
      <c r="Y24" s="121"/>
    </row>
    <row r="25" spans="2:25" s="4" customFormat="1" ht="9" customHeight="1" x14ac:dyDescent="0.4">
      <c r="B25" s="7">
        <f>IF(H24="","",IF(MONTH(H24+1)&lt;&gt;MONTH(H24),"",H24+1))</f>
        <v>45900</v>
      </c>
      <c r="C25" s="37" t="str">
        <f t="shared" si="2"/>
        <v/>
      </c>
      <c r="D25" s="8" t="str">
        <f t="shared" si="2"/>
        <v/>
      </c>
      <c r="E25" s="8" t="str">
        <f t="shared" si="2"/>
        <v/>
      </c>
      <c r="F25" s="8" t="str">
        <f t="shared" si="2"/>
        <v/>
      </c>
      <c r="G25" s="8" t="str">
        <f t="shared" si="2"/>
        <v/>
      </c>
      <c r="H25" s="7" t="str">
        <f t="shared" si="2"/>
        <v/>
      </c>
      <c r="I25" s="9"/>
      <c r="J25" s="10"/>
      <c r="K25"/>
      <c r="L25" s="9"/>
      <c r="M25" s="7" t="str">
        <f>IF(S24="","",IF(MONTH(S24+1)&lt;&gt;MONTH(S24),"",S24+1))</f>
        <v/>
      </c>
      <c r="N25" s="8" t="str">
        <f t="shared" si="3"/>
        <v/>
      </c>
      <c r="O25" s="8" t="str">
        <f t="shared" si="3"/>
        <v/>
      </c>
      <c r="P25" s="8" t="str">
        <f t="shared" si="3"/>
        <v/>
      </c>
      <c r="Q25" s="8" t="str">
        <f t="shared" si="3"/>
        <v/>
      </c>
      <c r="R25" s="8" t="str">
        <f t="shared" si="3"/>
        <v/>
      </c>
      <c r="S25" s="7" t="str">
        <f t="shared" si="3"/>
        <v/>
      </c>
      <c r="T25" s="9"/>
      <c r="U25" s="10"/>
      <c r="V25" s="9"/>
      <c r="Y25" s="26"/>
    </row>
    <row r="26" spans="2:25" s="4" customFormat="1" ht="4.5" customHeight="1" x14ac:dyDescent="0.35">
      <c r="B26" s="9"/>
      <c r="C26" s="9"/>
      <c r="D26" s="9"/>
      <c r="E26" s="9"/>
      <c r="F26" s="9"/>
      <c r="G26" s="9"/>
      <c r="H26" s="9"/>
      <c r="I26" s="9"/>
      <c r="J26" s="10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Y26" s="26"/>
    </row>
    <row r="27" spans="2:25" s="5" customFormat="1" ht="13.5" customHeight="1" x14ac:dyDescent="0.35">
      <c r="B27" s="113">
        <f>DATE(year,9,1)</f>
        <v>45901</v>
      </c>
      <c r="C27" s="114"/>
      <c r="D27" s="114"/>
      <c r="E27" s="114"/>
      <c r="F27" s="114"/>
      <c r="G27" s="114"/>
      <c r="H27" s="114"/>
      <c r="I27" s="9"/>
      <c r="J27" s="120" t="s">
        <v>6</v>
      </c>
      <c r="K27" s="120"/>
      <c r="L27" s="9"/>
      <c r="M27" s="113">
        <f>DATE(year+1,3,1)</f>
        <v>46082</v>
      </c>
      <c r="N27" s="114"/>
      <c r="O27" s="114"/>
      <c r="P27" s="114"/>
      <c r="Q27" s="114"/>
      <c r="R27" s="114"/>
      <c r="S27" s="114"/>
      <c r="T27" s="9"/>
      <c r="U27" s="120" t="s">
        <v>12</v>
      </c>
      <c r="V27" s="120"/>
      <c r="Y27" s="121" t="s">
        <v>21</v>
      </c>
    </row>
    <row r="28" spans="2:25" s="4" customFormat="1" ht="10.5" x14ac:dyDescent="0.35">
      <c r="B28" s="20" t="str">
        <f>CHOOSE(1+MOD(startday+1-2,7),"Su","M","Tu","W","Th","F","Sa")</f>
        <v>Su</v>
      </c>
      <c r="C28" s="21" t="str">
        <f>CHOOSE(1+MOD(startday+2-2,7),"Su","M","Tu","W","Th","F","Sa")</f>
        <v>M</v>
      </c>
      <c r="D28" s="21" t="str">
        <f>CHOOSE(1+MOD(startday+3-2,7),"Su","M","Tu","W","Th","F","Sa")</f>
        <v>Tu</v>
      </c>
      <c r="E28" s="21" t="str">
        <f>CHOOSE(1+MOD(startday+4-2,7),"Su","M","Tu","W","Th","F","Sa")</f>
        <v>W</v>
      </c>
      <c r="F28" s="21" t="str">
        <f>CHOOSE(1+MOD(startday+5-2,7),"Su","M","Tu","W","Th","F","Sa")</f>
        <v>Th</v>
      </c>
      <c r="G28" s="21" t="str">
        <f>CHOOSE(1+MOD(startday+6-2,7),"Su","M","Tu","W","Th","F","Sa")</f>
        <v>F</v>
      </c>
      <c r="H28" s="20" t="str">
        <f>CHOOSE(1+MOD(startday+7-2,7),"Su","M","Tu","W","Th","F","Sa")</f>
        <v>Sa</v>
      </c>
      <c r="I28" s="9"/>
      <c r="J28" s="46">
        <f>(DATE(year,9,1)+(1-1)*7)+IF(2&lt;WEEKDAY(DATE(year,9,1)),2+7-WEEKDAY(DATE(year,9,1)),2-WEEKDAY(DATE(year,9,1)))</f>
        <v>45901</v>
      </c>
      <c r="K28" s="56" t="s">
        <v>40</v>
      </c>
      <c r="L28" s="9"/>
      <c r="M28" s="20" t="str">
        <f>CHOOSE(1+MOD(startday+1-2,7),"Su","M","Tu","W","Th","F","Sa")</f>
        <v>Su</v>
      </c>
      <c r="N28" s="21" t="str">
        <f>CHOOSE(1+MOD(startday+2-2,7),"Su","M","Tu","W","Th","F","Sa")</f>
        <v>M</v>
      </c>
      <c r="O28" s="21" t="str">
        <f>CHOOSE(1+MOD(startday+3-2,7),"Su","M","Tu","W","Th","F","Sa")</f>
        <v>Tu</v>
      </c>
      <c r="P28" s="21" t="str">
        <f>CHOOSE(1+MOD(startday+4-2,7),"Su","M","Tu","W","Th","F","Sa")</f>
        <v>W</v>
      </c>
      <c r="Q28" s="21" t="str">
        <f>CHOOSE(1+MOD(startday+5-2,7),"Su","M","Tu","W","Th","F","Sa")</f>
        <v>Th</v>
      </c>
      <c r="R28" s="21" t="str">
        <f>CHOOSE(1+MOD(startday+6-2,7),"Su","M","Tu","W","Th","F","Sa")</f>
        <v>F</v>
      </c>
      <c r="S28" s="20" t="str">
        <f>CHOOSE(1+MOD(startday+7-2,7),"Su","M","Tu","W","Th","F","Sa")</f>
        <v>Sa</v>
      </c>
      <c r="T28" s="9"/>
      <c r="U28" s="65" t="s">
        <v>60</v>
      </c>
      <c r="V28" s="29" t="s">
        <v>26</v>
      </c>
      <c r="Y28" s="121"/>
    </row>
    <row r="29" spans="2:25" s="4" customFormat="1" ht="10.5" x14ac:dyDescent="0.35">
      <c r="B29" s="7" t="str">
        <f>IF(WEEKDAY(B27,1)=startday,B27,"")</f>
        <v/>
      </c>
      <c r="C29" s="28">
        <f>IF(B29="",IF(WEEKDAY(B27,1)=MOD(startday,7)+1,B27,""),B29+1)</f>
        <v>45901</v>
      </c>
      <c r="D29" s="93">
        <f>IF(C29="",IF(WEEKDAY(B27,1)=MOD(startday+1,7)+1,B27,""),C29+1)</f>
        <v>45902</v>
      </c>
      <c r="E29" s="93">
        <f>IF(D29="",IF(WEEKDAY(B27,1)=MOD(startday+2,7)+1,B27,""),D29+1)</f>
        <v>45903</v>
      </c>
      <c r="F29" s="93">
        <f>IF(E29="",IF(WEEKDAY(B27,1)=MOD(startday+3,7)+1,B27,""),E29+1)</f>
        <v>45904</v>
      </c>
      <c r="G29" s="93">
        <f>IF(F29="",IF(WEEKDAY(B27,1)=MOD(startday+4,7)+1,B27,""),F29+1)</f>
        <v>45905</v>
      </c>
      <c r="H29" s="7">
        <f>IF(G29="",IF(WEEKDAY(B27,1)=MOD(startday+5,7)+1,B27,""),G29+1)</f>
        <v>45906</v>
      </c>
      <c r="I29" s="9"/>
      <c r="J29" s="91" t="s">
        <v>66</v>
      </c>
      <c r="K29" s="92" t="s">
        <v>67</v>
      </c>
      <c r="L29" s="9"/>
      <c r="M29" s="7">
        <f>IF(WEEKDAY(M27,1)=startday,M27,"")</f>
        <v>46082</v>
      </c>
      <c r="N29" s="74">
        <f>IF(M29="",IF(WEEKDAY(M27,1)=MOD(startday,7)+1,M27,""),M29+1)</f>
        <v>46083</v>
      </c>
      <c r="O29" s="74">
        <f>IF(N29="",IF(WEEKDAY(M27,1)=MOD(startday+1,7)+1,M27,""),N29+1)</f>
        <v>46084</v>
      </c>
      <c r="P29" s="74">
        <f>IF(O29="",IF(WEEKDAY(M27,1)=MOD(startday+2,7)+1,M27,""),O29+1)</f>
        <v>46085</v>
      </c>
      <c r="Q29" s="74">
        <f>IF(P29="",IF(WEEKDAY(M27,1)=MOD(startday+3,7)+1,M27,""),P29+1)</f>
        <v>46086</v>
      </c>
      <c r="R29" s="74">
        <f>IF(Q29="",IF(WEEKDAY(M27,1)=MOD(startday+4,7)+1,M27,""),Q29+1)</f>
        <v>46087</v>
      </c>
      <c r="S29" s="7">
        <f>IF(R29="",IF(WEEKDAY(M27,1)=MOD(startday+5,7)+1,M27,""),R29+1)</f>
        <v>46088</v>
      </c>
      <c r="T29" s="9"/>
      <c r="U29" s="10"/>
      <c r="V29" s="9"/>
      <c r="Y29" s="121"/>
    </row>
    <row r="30" spans="2:25" s="4" customFormat="1" ht="11.4" x14ac:dyDescent="0.35">
      <c r="B30" s="7">
        <f>IF(H29="","",IF(MONTH(H29+1)&lt;&gt;MONTH(H29),"",H29+1))</f>
        <v>45907</v>
      </c>
      <c r="C30" s="93">
        <f t="shared" ref="C30:H34" si="4">IF(B30="","",IF(MONTH(B30+1)&lt;&gt;MONTH(B30),"",B30+1))</f>
        <v>45908</v>
      </c>
      <c r="D30" s="93">
        <f t="shared" si="4"/>
        <v>45909</v>
      </c>
      <c r="E30" s="93">
        <f t="shared" si="4"/>
        <v>45910</v>
      </c>
      <c r="F30" s="93">
        <f t="shared" si="4"/>
        <v>45911</v>
      </c>
      <c r="G30" s="93">
        <f t="shared" si="4"/>
        <v>45912</v>
      </c>
      <c r="H30" s="7">
        <f t="shared" si="4"/>
        <v>45913</v>
      </c>
      <c r="I30" s="9"/>
      <c r="J30" s="60">
        <v>19</v>
      </c>
      <c r="K30" s="4" t="s">
        <v>31</v>
      </c>
      <c r="L30" s="9"/>
      <c r="M30" s="7">
        <f>IF(S29="","",IF(MONTH(S29+1)&lt;&gt;MONTH(S29),"",S29+1))</f>
        <v>46089</v>
      </c>
      <c r="N30" s="81">
        <f t="shared" ref="N30:S34" si="5">IF(M30="","",IF(MONTH(M30+1)&lt;&gt;MONTH(M30),"",M30+1))</f>
        <v>46090</v>
      </c>
      <c r="O30" s="81">
        <f t="shared" si="5"/>
        <v>46091</v>
      </c>
      <c r="P30" s="81">
        <f t="shared" si="5"/>
        <v>46092</v>
      </c>
      <c r="Q30" s="81">
        <f t="shared" si="5"/>
        <v>46093</v>
      </c>
      <c r="R30" s="81">
        <f t="shared" si="5"/>
        <v>46094</v>
      </c>
      <c r="S30" s="7">
        <f t="shared" si="5"/>
        <v>46095</v>
      </c>
      <c r="T30" s="9"/>
      <c r="U30" s="82"/>
      <c r="V30" s="66"/>
      <c r="Y30" s="121"/>
    </row>
    <row r="31" spans="2:25" s="4" customFormat="1" ht="10.5" x14ac:dyDescent="0.35">
      <c r="B31" s="7">
        <f>IF(H30="","",IF(MONTH(H30+1)&lt;&gt;MONTH(H30),"",H30+1))</f>
        <v>45914</v>
      </c>
      <c r="C31" s="73">
        <f>IF(B31="","",IF(MONTH(B31+1)&lt;&gt;MONTH(B31),"",B31+1))</f>
        <v>45915</v>
      </c>
      <c r="D31" s="73">
        <f t="shared" si="4"/>
        <v>45916</v>
      </c>
      <c r="E31" s="73">
        <f t="shared" si="4"/>
        <v>45917</v>
      </c>
      <c r="F31" s="73">
        <f t="shared" si="4"/>
        <v>45918</v>
      </c>
      <c r="G31" s="73">
        <f t="shared" si="4"/>
        <v>45919</v>
      </c>
      <c r="H31" s="7">
        <f t="shared" si="4"/>
        <v>45920</v>
      </c>
      <c r="I31" s="9"/>
      <c r="J31" s="10">
        <v>22</v>
      </c>
      <c r="K31" s="6" t="s">
        <v>41</v>
      </c>
      <c r="L31" s="9"/>
      <c r="M31" s="7">
        <f>IF(S30="","",IF(MONTH(S30+1)&lt;&gt;MONTH(S30),"",S30+1))</f>
        <v>46096</v>
      </c>
      <c r="N31" s="74">
        <f t="shared" si="5"/>
        <v>46097</v>
      </c>
      <c r="O31" s="74">
        <f t="shared" si="5"/>
        <v>46098</v>
      </c>
      <c r="P31" s="74">
        <f t="shared" si="5"/>
        <v>46099</v>
      </c>
      <c r="Q31" s="74">
        <f t="shared" si="5"/>
        <v>46100</v>
      </c>
      <c r="R31" s="74">
        <f t="shared" si="5"/>
        <v>46101</v>
      </c>
      <c r="S31" s="7">
        <f t="shared" si="5"/>
        <v>46102</v>
      </c>
      <c r="T31" s="9"/>
      <c r="U31" s="83"/>
      <c r="V31" s="58"/>
      <c r="Y31" s="121"/>
    </row>
    <row r="32" spans="2:25" s="4" customFormat="1" ht="10.5" x14ac:dyDescent="0.35">
      <c r="B32" s="7">
        <f>IF(H31="","",IF(MONTH(H31+1)&lt;&gt;MONTH(H31),"",H31+1))</f>
        <v>45921</v>
      </c>
      <c r="C32" s="84">
        <f>IF(B32="","",IF(MONTH(B32+1)&lt;&gt;MONTH(B32),"",B32+1))</f>
        <v>45922</v>
      </c>
      <c r="D32" s="84">
        <f t="shared" si="4"/>
        <v>45923</v>
      </c>
      <c r="E32" s="84">
        <f t="shared" si="4"/>
        <v>45924</v>
      </c>
      <c r="F32" s="54">
        <f t="shared" si="4"/>
        <v>45925</v>
      </c>
      <c r="G32" s="28">
        <f t="shared" si="4"/>
        <v>45926</v>
      </c>
      <c r="H32" s="7">
        <f t="shared" si="4"/>
        <v>45927</v>
      </c>
      <c r="I32" s="9"/>
      <c r="J32" s="10">
        <v>25</v>
      </c>
      <c r="K32" s="9" t="s">
        <v>33</v>
      </c>
      <c r="L32" s="9"/>
      <c r="M32" s="7">
        <f>IF(S31="","",IF(MONTH(S31+1)&lt;&gt;MONTH(S31),"",S31+1))</f>
        <v>46103</v>
      </c>
      <c r="N32" s="74">
        <f t="shared" si="5"/>
        <v>46104</v>
      </c>
      <c r="O32" s="74">
        <f t="shared" si="5"/>
        <v>46105</v>
      </c>
      <c r="P32" s="74">
        <f t="shared" si="5"/>
        <v>46106</v>
      </c>
      <c r="Q32" s="74">
        <f t="shared" si="5"/>
        <v>46107</v>
      </c>
      <c r="R32" s="74">
        <f t="shared" si="5"/>
        <v>46108</v>
      </c>
      <c r="S32" s="7">
        <f t="shared" si="5"/>
        <v>46109</v>
      </c>
      <c r="T32" s="9"/>
      <c r="U32" s="67"/>
      <c r="V32" s="29"/>
      <c r="Y32" s="26"/>
    </row>
    <row r="33" spans="2:25" s="4" customFormat="1" ht="10.5" x14ac:dyDescent="0.35">
      <c r="B33" s="7">
        <f>IF(H32="","",IF(MONTH(H32+1)&lt;&gt;MONTH(H32),"",H32+1))</f>
        <v>45928</v>
      </c>
      <c r="C33" s="84">
        <f>IF(B33="","",IF(MONTH(B33+1)&lt;&gt;MONTH(B33),"",B33+1))</f>
        <v>45929</v>
      </c>
      <c r="D33" s="84">
        <f t="shared" si="4"/>
        <v>45930</v>
      </c>
      <c r="E33" s="8" t="str">
        <f t="shared" si="4"/>
        <v/>
      </c>
      <c r="F33" s="8" t="str">
        <f t="shared" si="4"/>
        <v/>
      </c>
      <c r="G33" s="8" t="str">
        <f t="shared" si="4"/>
        <v/>
      </c>
      <c r="H33" s="7" t="str">
        <f t="shared" si="4"/>
        <v/>
      </c>
      <c r="I33" s="9"/>
      <c r="J33" s="10">
        <v>26</v>
      </c>
      <c r="K33" s="29" t="s">
        <v>38</v>
      </c>
      <c r="L33" s="9"/>
      <c r="M33" s="7">
        <f>IF(S32="","",IF(MONTH(S32+1)&lt;&gt;MONTH(S32),"",S32+1))</f>
        <v>46110</v>
      </c>
      <c r="N33" s="85">
        <f t="shared" si="5"/>
        <v>46111</v>
      </c>
      <c r="O33" s="85">
        <f t="shared" si="5"/>
        <v>46112</v>
      </c>
      <c r="P33" s="63" t="str">
        <f t="shared" si="5"/>
        <v/>
      </c>
      <c r="Q33" s="63" t="str">
        <f t="shared" si="5"/>
        <v/>
      </c>
      <c r="R33" s="71" t="str">
        <f t="shared" si="5"/>
        <v/>
      </c>
      <c r="S33" s="7" t="str">
        <f t="shared" si="5"/>
        <v/>
      </c>
      <c r="T33" s="9"/>
      <c r="U33" s="55"/>
      <c r="Y33" s="26"/>
    </row>
    <row r="34" spans="2:25" s="4" customFormat="1" ht="9" customHeight="1" x14ac:dyDescent="0.35">
      <c r="B34" s="7" t="str">
        <f>IF(H33="","",IF(MONTH(H33+1)&lt;&gt;MONTH(H33),"",H33+1))</f>
        <v/>
      </c>
      <c r="C34" s="8" t="str">
        <f>IF(B34="","",IF(MONTH(B34+1)&lt;&gt;MONTH(B34),"",B34+1))</f>
        <v/>
      </c>
      <c r="D34" s="8" t="str">
        <f t="shared" si="4"/>
        <v/>
      </c>
      <c r="E34" s="8" t="str">
        <f t="shared" si="4"/>
        <v/>
      </c>
      <c r="F34" s="8" t="str">
        <f t="shared" si="4"/>
        <v/>
      </c>
      <c r="G34" s="8" t="str">
        <f t="shared" si="4"/>
        <v/>
      </c>
      <c r="H34" s="7" t="str">
        <f t="shared" si="4"/>
        <v/>
      </c>
      <c r="I34" s="9"/>
      <c r="J34" s="10"/>
      <c r="K34" s="9"/>
      <c r="L34" s="9"/>
      <c r="M34" s="7" t="str">
        <f>IF(S33="","",IF(MONTH(S33+1)&lt;&gt;MONTH(S33),"",S33+1))</f>
        <v/>
      </c>
      <c r="N34" s="8" t="str">
        <f t="shared" si="5"/>
        <v/>
      </c>
      <c r="O34" s="8" t="str">
        <f t="shared" si="5"/>
        <v/>
      </c>
      <c r="P34" s="8" t="str">
        <f t="shared" si="5"/>
        <v/>
      </c>
      <c r="Q34" s="8" t="str">
        <f t="shared" si="5"/>
        <v/>
      </c>
      <c r="R34" s="8" t="str">
        <f t="shared" si="5"/>
        <v/>
      </c>
      <c r="S34" s="7" t="str">
        <f t="shared" si="5"/>
        <v/>
      </c>
      <c r="T34" s="9"/>
      <c r="U34" s="10"/>
      <c r="V34" s="9"/>
      <c r="Y34" s="26"/>
    </row>
    <row r="35" spans="2:25" s="4" customFormat="1" ht="4.5" customHeight="1" x14ac:dyDescent="0.35">
      <c r="B35" s="9"/>
      <c r="C35" s="9"/>
      <c r="D35" s="9"/>
      <c r="E35" s="9"/>
      <c r="F35" s="9"/>
      <c r="G35" s="9"/>
      <c r="H35" s="9"/>
      <c r="I35" s="9"/>
      <c r="J35" s="10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Y35" s="26"/>
    </row>
    <row r="36" spans="2:25" s="5" customFormat="1" ht="13.5" customHeight="1" x14ac:dyDescent="0.35">
      <c r="B36" s="113">
        <f>DATE(year,10,1)</f>
        <v>45931</v>
      </c>
      <c r="C36" s="114"/>
      <c r="D36" s="114"/>
      <c r="E36" s="114"/>
      <c r="F36" s="114"/>
      <c r="G36" s="114"/>
      <c r="H36" s="114"/>
      <c r="I36" s="9"/>
      <c r="J36" s="120" t="s">
        <v>7</v>
      </c>
      <c r="K36" s="120"/>
      <c r="L36" s="9"/>
      <c r="M36" s="113">
        <f>DATE(year+1,4,1)</f>
        <v>46113</v>
      </c>
      <c r="N36" s="114"/>
      <c r="O36" s="114"/>
      <c r="P36" s="114"/>
      <c r="Q36" s="114"/>
      <c r="R36" s="114"/>
      <c r="S36" s="114"/>
      <c r="T36" s="9"/>
      <c r="U36" s="120" t="s">
        <v>13</v>
      </c>
      <c r="V36" s="120"/>
      <c r="Y36" s="121" t="s">
        <v>22</v>
      </c>
    </row>
    <row r="37" spans="2:25" s="4" customFormat="1" ht="10.5" x14ac:dyDescent="0.35">
      <c r="B37" s="20" t="str">
        <f>CHOOSE(1+MOD(startday+1-2,7),"Su","M","Tu","W","Th","F","Sa")</f>
        <v>Su</v>
      </c>
      <c r="C37" s="21" t="str">
        <f>CHOOSE(1+MOD(startday+2-2,7),"Su","M","Tu","W","Th","F","Sa")</f>
        <v>M</v>
      </c>
      <c r="D37" s="21" t="str">
        <f>CHOOSE(1+MOD(startday+3-2,7),"Su","M","Tu","W","Th","F","Sa")</f>
        <v>Tu</v>
      </c>
      <c r="E37" s="21" t="str">
        <f>CHOOSE(1+MOD(startday+4-2,7),"Su","M","Tu","W","Th","F","Sa")</f>
        <v>W</v>
      </c>
      <c r="F37" s="21" t="str">
        <f>CHOOSE(1+MOD(startday+5-2,7),"Su","M","Tu","W","Th","F","Sa")</f>
        <v>Th</v>
      </c>
      <c r="G37" s="21" t="str">
        <f>CHOOSE(1+MOD(startday+6-2,7),"Su","M","Tu","W","Th","F","Sa")</f>
        <v>F</v>
      </c>
      <c r="H37" s="20" t="str">
        <f>CHOOSE(1+MOD(startday+7-2,7),"Su","M","Tu","W","Th","F","Sa")</f>
        <v>Sa</v>
      </c>
      <c r="I37" s="9"/>
      <c r="J37" s="51">
        <v>13</v>
      </c>
      <c r="K37" s="56" t="s">
        <v>42</v>
      </c>
      <c r="L37" s="9"/>
      <c r="M37" s="20" t="str">
        <f>CHOOSE(1+MOD(startday+1-2,7),"Su","M","Tu","W","Th","F","Sa")</f>
        <v>Su</v>
      </c>
      <c r="N37" s="21" t="str">
        <f>CHOOSE(1+MOD(startday+2-2,7),"Su","M","Tu","W","Th","F","Sa")</f>
        <v>M</v>
      </c>
      <c r="O37" s="21" t="str">
        <f>CHOOSE(1+MOD(startday+3-2,7),"Su","M","Tu","W","Th","F","Sa")</f>
        <v>Tu</v>
      </c>
      <c r="P37" s="21" t="str">
        <f>CHOOSE(1+MOD(startday+4-2,7),"Su","M","Tu","W","Th","F","Sa")</f>
        <v>W</v>
      </c>
      <c r="Q37" s="21" t="str">
        <f>CHOOSE(1+MOD(startday+5-2,7),"Su","M","Tu","W","Th","F","Sa")</f>
        <v>Th</v>
      </c>
      <c r="R37" s="21" t="str">
        <f>CHOOSE(1+MOD(startday+6-2,7),"Su","M","Tu","W","Th","F","Sa")</f>
        <v>F</v>
      </c>
      <c r="S37" s="20" t="str">
        <f>CHOOSE(1+MOD(startday+7-2,7),"Su","M","Tu","W","Th","F","Sa")</f>
        <v>Sa</v>
      </c>
      <c r="T37" s="9"/>
      <c r="U37" s="10">
        <v>2</v>
      </c>
      <c r="V37" s="68" t="s">
        <v>49</v>
      </c>
      <c r="Y37" s="121"/>
    </row>
    <row r="38" spans="2:25" s="4" customFormat="1" ht="10.5" x14ac:dyDescent="0.35">
      <c r="B38" s="7" t="str">
        <f>IF(WEEKDAY(B36,1)=startday,B36,"")</f>
        <v/>
      </c>
      <c r="C38" s="39" t="str">
        <f>IF(B38="",IF(WEEKDAY(B36,1)=MOD(startday,7)+1,B36,""),B38+1)</f>
        <v/>
      </c>
      <c r="D38" s="39" t="str">
        <f>IF(C38="",IF(WEEKDAY(B36,1)=MOD(startday+1,7)+1,B36,""),C38+1)</f>
        <v/>
      </c>
      <c r="E38" s="84">
        <f>IF(D38="",IF(WEEKDAY(B36,1)=MOD(startday+2,7)+1,B36,""),D38+1)</f>
        <v>45931</v>
      </c>
      <c r="F38" s="84">
        <f>IF(E38="",IF(WEEKDAY(B36,1)=MOD(startday+3,7)+1,B36,""),E38+1)</f>
        <v>45932</v>
      </c>
      <c r="G38" s="84">
        <f>IF(F38="",IF(WEEKDAY(B36,1)=MOD(startday+4,7)+1,B36,""),F38+1)</f>
        <v>45933</v>
      </c>
      <c r="H38" s="7">
        <f>IF(G38="",IF(WEEKDAY(B36,1)=MOD(startday+5,7)+1,B36,""),G38+1)</f>
        <v>45934</v>
      </c>
      <c r="I38" s="9"/>
      <c r="J38" s="45">
        <v>31</v>
      </c>
      <c r="K38" s="4" t="s">
        <v>51</v>
      </c>
      <c r="L38" s="9"/>
      <c r="M38" s="7" t="str">
        <f>IF(WEEKDAY(M36,1)=startday,M36,"")</f>
        <v/>
      </c>
      <c r="N38" s="53" t="str">
        <f>IF(M38="",IF(WEEKDAY(M36,1)=MOD(startday,7)+1,M36,""),M38+1)</f>
        <v/>
      </c>
      <c r="O38" s="8" t="str">
        <f>IF(N38="",IF(WEEKDAY(M36,1)=MOD(startday+1,7)+1,M36,""),N38+1)</f>
        <v/>
      </c>
      <c r="P38" s="74">
        <f>IF(O38="",IF(WEEKDAY(M36,1)=MOD(startday+2,7)+1,M36,""),O38+1)</f>
        <v>46113</v>
      </c>
      <c r="Q38" s="74">
        <f>IF(P38="",IF(WEEKDAY(M36,1)=MOD(startday+3,7)+1,M36,""),P38+1)</f>
        <v>46114</v>
      </c>
      <c r="R38" s="69">
        <f t="shared" ref="R38:R43" si="6">IF(Q38="","",IF(MONTH(Q38+1)&lt;&gt;MONTH(Q38),"",Q38+1))</f>
        <v>46115</v>
      </c>
      <c r="S38" s="7">
        <f>IF(R38="",IF(WEEKDAY(M36,1)=MOD(startday+5,7)+1,M36,""),R38+1)</f>
        <v>46116</v>
      </c>
      <c r="T38" s="9"/>
      <c r="U38" s="62">
        <v>3</v>
      </c>
      <c r="V38" s="29" t="s">
        <v>53</v>
      </c>
      <c r="Y38" s="121"/>
    </row>
    <row r="39" spans="2:25" s="4" customFormat="1" ht="10.5" x14ac:dyDescent="0.35">
      <c r="B39" s="7">
        <f>IF(H38="","",IF(MONTH(H38+1)&lt;&gt;MONTH(H38),"",H38+1))</f>
        <v>45935</v>
      </c>
      <c r="C39" s="84">
        <f t="shared" ref="C39:H43" si="7">IF(B39="","",IF(MONTH(B39+1)&lt;&gt;MONTH(B39),"",B39+1))</f>
        <v>45936</v>
      </c>
      <c r="D39" s="84">
        <f t="shared" si="7"/>
        <v>45937</v>
      </c>
      <c r="E39" s="84">
        <f t="shared" si="7"/>
        <v>45938</v>
      </c>
      <c r="F39" s="84">
        <f t="shared" si="7"/>
        <v>45939</v>
      </c>
      <c r="G39" s="84">
        <f t="shared" si="7"/>
        <v>45940</v>
      </c>
      <c r="H39" s="7">
        <f t="shared" si="7"/>
        <v>45941</v>
      </c>
      <c r="I39" s="9"/>
      <c r="J39" s="45"/>
      <c r="L39" s="9"/>
      <c r="M39" s="7">
        <f>IF(S38="","",IF(MONTH(S38+1)&lt;&gt;MONTH(S38),"",S38+1))</f>
        <v>46117</v>
      </c>
      <c r="N39" s="54">
        <f t="shared" ref="N39:Q43" si="8">IF(M39="","",IF(MONTH(M39+1)&lt;&gt;MONTH(M39),"",M39+1))</f>
        <v>46118</v>
      </c>
      <c r="O39" s="86">
        <f t="shared" si="8"/>
        <v>46119</v>
      </c>
      <c r="P39" s="86">
        <f t="shared" si="8"/>
        <v>46120</v>
      </c>
      <c r="Q39" s="102">
        <f t="shared" si="8"/>
        <v>46121</v>
      </c>
      <c r="R39" s="86">
        <f t="shared" si="6"/>
        <v>46122</v>
      </c>
      <c r="S39" s="7">
        <f>IF(R39="","",IF(MONTH(R39+1)&lt;&gt;MONTH(R39),"",R39+1))</f>
        <v>46123</v>
      </c>
      <c r="T39" s="9"/>
      <c r="U39" s="45">
        <v>6</v>
      </c>
      <c r="V39" s="9" t="s">
        <v>43</v>
      </c>
      <c r="Y39" s="121"/>
    </row>
    <row r="40" spans="2:25" s="4" customFormat="1" ht="10.5" x14ac:dyDescent="0.35">
      <c r="B40" s="7">
        <f>IF(H39="","",IF(MONTH(H39+1)&lt;&gt;MONTH(H39),"",H39+1))</f>
        <v>45942</v>
      </c>
      <c r="C40" s="28">
        <f t="shared" si="7"/>
        <v>45943</v>
      </c>
      <c r="D40" s="84">
        <f t="shared" si="7"/>
        <v>45944</v>
      </c>
      <c r="E40" s="84">
        <f t="shared" si="7"/>
        <v>45945</v>
      </c>
      <c r="F40" s="84">
        <f t="shared" si="7"/>
        <v>45946</v>
      </c>
      <c r="G40" s="84">
        <f t="shared" si="7"/>
        <v>45947</v>
      </c>
      <c r="H40" s="7">
        <f t="shared" si="7"/>
        <v>45948</v>
      </c>
      <c r="I40" s="9"/>
      <c r="J40" s="45"/>
      <c r="L40" s="9"/>
      <c r="M40" s="7">
        <f>IF(S39="","",IF(MONTH(S39+1)&lt;&gt;MONTH(S39),"",S39+1))</f>
        <v>46124</v>
      </c>
      <c r="N40" s="86">
        <f t="shared" si="8"/>
        <v>46125</v>
      </c>
      <c r="O40" s="86">
        <f t="shared" si="8"/>
        <v>46126</v>
      </c>
      <c r="P40" s="87">
        <f t="shared" si="8"/>
        <v>46127</v>
      </c>
      <c r="Q40" s="103">
        <f t="shared" si="8"/>
        <v>46128</v>
      </c>
      <c r="R40" s="88">
        <f t="shared" si="6"/>
        <v>46129</v>
      </c>
      <c r="S40" s="7">
        <f>IF(R40="","",IF(MONTH(R40+1)&lt;&gt;MONTH(R40),"",R40+1))</f>
        <v>46130</v>
      </c>
      <c r="T40" s="9"/>
      <c r="U40" s="10">
        <v>7</v>
      </c>
      <c r="V40" s="4" t="s">
        <v>52</v>
      </c>
      <c r="Y40" s="121"/>
    </row>
    <row r="41" spans="2:25" s="4" customFormat="1" ht="10.5" x14ac:dyDescent="0.35">
      <c r="B41" s="7">
        <f>IF(H40="","",IF(MONTH(H40+1)&lt;&gt;MONTH(H40),"",H40+1))</f>
        <v>45949</v>
      </c>
      <c r="C41" s="84">
        <f t="shared" si="7"/>
        <v>45950</v>
      </c>
      <c r="D41" s="84">
        <f t="shared" si="7"/>
        <v>45951</v>
      </c>
      <c r="E41" s="84">
        <f t="shared" si="7"/>
        <v>45952</v>
      </c>
      <c r="F41" s="84">
        <f t="shared" si="7"/>
        <v>45953</v>
      </c>
      <c r="G41" s="84">
        <f t="shared" si="7"/>
        <v>45954</v>
      </c>
      <c r="H41" s="7">
        <f t="shared" si="7"/>
        <v>45955</v>
      </c>
      <c r="I41" s="9"/>
      <c r="J41" s="10"/>
      <c r="K41" s="9"/>
      <c r="L41" s="9"/>
      <c r="M41" s="7">
        <f>IF(S40="","",IF(MONTH(S40+1)&lt;&gt;MONTH(S40),"",S40+1))</f>
        <v>46131</v>
      </c>
      <c r="N41" s="86">
        <f t="shared" si="8"/>
        <v>46132</v>
      </c>
      <c r="O41" s="86">
        <f t="shared" si="8"/>
        <v>46133</v>
      </c>
      <c r="P41" s="86">
        <f t="shared" si="8"/>
        <v>46134</v>
      </c>
      <c r="Q41" s="104">
        <f t="shared" si="8"/>
        <v>46135</v>
      </c>
      <c r="R41" s="86">
        <f t="shared" si="6"/>
        <v>46136</v>
      </c>
      <c r="S41" s="7">
        <f>IF(R41="","",IF(MONTH(R41+1)&lt;&gt;MONTH(R41),"",R41+1))</f>
        <v>46137</v>
      </c>
      <c r="T41" s="9"/>
      <c r="U41" s="105" t="s">
        <v>72</v>
      </c>
      <c r="V41" s="50" t="s">
        <v>74</v>
      </c>
      <c r="Y41" s="121"/>
    </row>
    <row r="42" spans="2:25" s="4" customFormat="1" ht="10.5" x14ac:dyDescent="0.35">
      <c r="B42" s="7">
        <f>IF(H41="","",IF(MONTH(H41+1)&lt;&gt;MONTH(H41),"",H41+1))</f>
        <v>45956</v>
      </c>
      <c r="C42" s="84">
        <f t="shared" si="7"/>
        <v>45957</v>
      </c>
      <c r="D42" s="84">
        <f t="shared" si="7"/>
        <v>45958</v>
      </c>
      <c r="E42" s="84">
        <f t="shared" si="7"/>
        <v>45959</v>
      </c>
      <c r="F42" s="84">
        <f t="shared" si="7"/>
        <v>45960</v>
      </c>
      <c r="G42" s="84">
        <f t="shared" si="7"/>
        <v>45961</v>
      </c>
      <c r="H42" s="7" t="str">
        <f t="shared" si="7"/>
        <v/>
      </c>
      <c r="I42" s="9"/>
      <c r="J42" s="10"/>
      <c r="K42" s="9"/>
      <c r="L42" s="9"/>
      <c r="M42" s="7">
        <f>IF(S41="","",IF(MONTH(S41+1)&lt;&gt;MONTH(S41),"",S41+1))</f>
        <v>46138</v>
      </c>
      <c r="N42" s="86">
        <f t="shared" si="8"/>
        <v>46139</v>
      </c>
      <c r="O42" s="86">
        <f t="shared" si="8"/>
        <v>46140</v>
      </c>
      <c r="P42" s="86">
        <f t="shared" si="8"/>
        <v>46141</v>
      </c>
      <c r="Q42" s="86">
        <f t="shared" si="8"/>
        <v>46142</v>
      </c>
      <c r="R42" s="8" t="str">
        <f t="shared" si="6"/>
        <v/>
      </c>
      <c r="S42" s="7" t="str">
        <f>IF(R42="","",IF(MONTH(R42+1)&lt;&gt;MONTH(R42),"",R42+1))</f>
        <v/>
      </c>
      <c r="T42" s="9"/>
      <c r="U42" s="105" t="s">
        <v>73</v>
      </c>
      <c r="V42" s="31" t="s">
        <v>75</v>
      </c>
      <c r="W42" s="31"/>
      <c r="Y42" s="26"/>
    </row>
    <row r="43" spans="2:25" s="4" customFormat="1" ht="9" customHeight="1" x14ac:dyDescent="0.35">
      <c r="B43" s="7" t="str">
        <f>IF(H42="","",IF(MONTH(H42+1)&lt;&gt;MONTH(H42),"",H42+1))</f>
        <v/>
      </c>
      <c r="C43" s="8" t="str">
        <f t="shared" si="7"/>
        <v/>
      </c>
      <c r="D43" s="8" t="str">
        <f t="shared" si="7"/>
        <v/>
      </c>
      <c r="E43" s="8" t="str">
        <f t="shared" si="7"/>
        <v/>
      </c>
      <c r="F43" s="8" t="str">
        <f t="shared" si="7"/>
        <v/>
      </c>
      <c r="G43" s="8" t="str">
        <f t="shared" si="7"/>
        <v/>
      </c>
      <c r="H43" s="7" t="str">
        <f t="shared" si="7"/>
        <v/>
      </c>
      <c r="I43" s="9"/>
      <c r="J43" s="10"/>
      <c r="K43" s="9"/>
      <c r="L43" s="9"/>
      <c r="M43" s="7" t="str">
        <f>IF(S42="","",IF(MONTH(S42+1)&lt;&gt;MONTH(S42),"",S42+1))</f>
        <v/>
      </c>
      <c r="N43" s="8" t="str">
        <f t="shared" si="8"/>
        <v/>
      </c>
      <c r="O43" s="8" t="str">
        <f t="shared" si="8"/>
        <v/>
      </c>
      <c r="P43" s="8" t="str">
        <f t="shared" si="8"/>
        <v/>
      </c>
      <c r="Q43" s="8" t="str">
        <f t="shared" si="8"/>
        <v/>
      </c>
      <c r="R43" s="8" t="str">
        <f t="shared" si="6"/>
        <v/>
      </c>
      <c r="S43" s="7" t="str">
        <f>IF(R43="","",IF(MONTH(R43+1)&lt;&gt;MONTH(R43),"",R43+1))</f>
        <v/>
      </c>
      <c r="T43" s="9"/>
      <c r="U43" s="106">
        <v>23</v>
      </c>
      <c r="V43" s="9" t="s">
        <v>76</v>
      </c>
      <c r="W43" s="9"/>
      <c r="Y43" s="26"/>
    </row>
    <row r="44" spans="2:25" s="4" customFormat="1" ht="4.5" customHeight="1" x14ac:dyDescent="0.35">
      <c r="B44" s="9"/>
      <c r="C44" s="9"/>
      <c r="D44" s="9"/>
      <c r="E44" s="9"/>
      <c r="F44" s="9"/>
      <c r="G44" s="9"/>
      <c r="H44" s="9"/>
      <c r="I44" s="9"/>
      <c r="J44" s="10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Y44" s="26"/>
    </row>
    <row r="45" spans="2:25" s="5" customFormat="1" ht="10.5" x14ac:dyDescent="0.35">
      <c r="B45" s="113">
        <f>DATE(year,11,1)</f>
        <v>45962</v>
      </c>
      <c r="C45" s="114"/>
      <c r="D45" s="114"/>
      <c r="E45" s="114"/>
      <c r="F45" s="114"/>
      <c r="G45" s="114"/>
      <c r="H45" s="114"/>
      <c r="I45" s="9"/>
      <c r="J45" s="120" t="s">
        <v>8</v>
      </c>
      <c r="K45" s="120"/>
      <c r="L45" s="9"/>
      <c r="M45" s="113">
        <f>DATE(year+1,5,1)</f>
        <v>46143</v>
      </c>
      <c r="N45" s="114"/>
      <c r="O45" s="114"/>
      <c r="P45" s="114"/>
      <c r="Q45" s="114"/>
      <c r="R45" s="114"/>
      <c r="S45" s="114"/>
      <c r="T45" s="9"/>
      <c r="U45" s="120" t="s">
        <v>14</v>
      </c>
      <c r="V45" s="120"/>
      <c r="Y45" s="27"/>
    </row>
    <row r="46" spans="2:25" s="4" customFormat="1" ht="10.5" x14ac:dyDescent="0.35">
      <c r="B46" s="20" t="str">
        <f>CHOOSE(1+MOD(startday+1-2,7),"Su","M","Tu","W","Th","F","Sa")</f>
        <v>Su</v>
      </c>
      <c r="C46" s="21" t="str">
        <f>CHOOSE(1+MOD(startday+2-2,7),"Su","M","Tu","W","Th","F","Sa")</f>
        <v>M</v>
      </c>
      <c r="D46" s="21" t="str">
        <f>CHOOSE(1+MOD(startday+3-2,7),"Su","M","Tu","W","Th","F","Sa")</f>
        <v>Tu</v>
      </c>
      <c r="E46" s="21" t="str">
        <f>CHOOSE(1+MOD(startday+4-2,7),"Su","M","Tu","W","Th","F","Sa")</f>
        <v>W</v>
      </c>
      <c r="F46" s="21" t="str">
        <f>CHOOSE(1+MOD(startday+5-2,7),"Su","M","Tu","W","Th","F","Sa")</f>
        <v>Th</v>
      </c>
      <c r="G46" s="21" t="str">
        <f>CHOOSE(1+MOD(startday+6-2,7),"Su","M","Tu","W","Th","F","Sa")</f>
        <v>F</v>
      </c>
      <c r="H46" s="20" t="str">
        <f>CHOOSE(1+MOD(startday+7-2,7),"Su","M","Tu","W","Th","F","Sa")</f>
        <v>Sa</v>
      </c>
      <c r="I46" s="9"/>
      <c r="J46" s="52" t="s">
        <v>61</v>
      </c>
      <c r="K46" s="9" t="s">
        <v>33</v>
      </c>
      <c r="L46" s="9"/>
      <c r="M46" s="20" t="str">
        <f>CHOOSE(1+MOD(startday+1-2,7),"Su","M","Tu","W","Th","F","Sa")</f>
        <v>Su</v>
      </c>
      <c r="N46" s="21" t="str">
        <f>CHOOSE(1+MOD(startday+2-2,7),"Su","M","Tu","W","Th","F","Sa")</f>
        <v>M</v>
      </c>
      <c r="O46" s="21" t="str">
        <f>CHOOSE(1+MOD(startday+3-2,7),"Su","M","Tu","W","Th","F","Sa")</f>
        <v>Tu</v>
      </c>
      <c r="P46" s="21" t="str">
        <f>CHOOSE(1+MOD(startday+4-2,7),"Su","M","Tu","W","Th","F","Sa")</f>
        <v>W</v>
      </c>
      <c r="Q46" s="21" t="str">
        <f>CHOOSE(1+MOD(startday+5-2,7),"Su","M","Tu","W","Th","F","Sa")</f>
        <v>Th</v>
      </c>
      <c r="R46" s="21" t="str">
        <f>CHOOSE(1+MOD(startday+6-2,7),"Su","M","Tu","W","Th","F","Sa")</f>
        <v>F</v>
      </c>
      <c r="S46" s="20" t="str">
        <f>CHOOSE(1+MOD(startday+7-2,7),"Su","M","Tu","W","Th","F","Sa")</f>
        <v>Sa</v>
      </c>
      <c r="T46" s="9"/>
      <c r="U46" s="97" t="s">
        <v>69</v>
      </c>
      <c r="V46" s="95" t="s">
        <v>81</v>
      </c>
      <c r="Y46" s="26"/>
    </row>
    <row r="47" spans="2:25" s="4" customFormat="1" ht="10.5" x14ac:dyDescent="0.35">
      <c r="B47" s="7" t="str">
        <f>IF(WEEKDAY(B45,1)=startday,B45,"")</f>
        <v/>
      </c>
      <c r="C47" s="39" t="str">
        <f>IF(B47="",IF(WEEKDAY(B45,1)=MOD(startday,7)+1,B45,""),B47+1)</f>
        <v/>
      </c>
      <c r="D47" s="39" t="str">
        <f>IF(C47="",IF(WEEKDAY(B45,1)=MOD(startday+1,7)+1,B45,""),C47+1)</f>
        <v/>
      </c>
      <c r="E47" s="39" t="str">
        <f>IF(D47="",IF(WEEKDAY(B45,1)=MOD(startday+2,7)+1,B45,""),D47+1)</f>
        <v/>
      </c>
      <c r="F47" s="39" t="str">
        <f>IF(E47="",IF(WEEKDAY(B45,1)=MOD(startday+3,7)+1,B45,""),E47+1)</f>
        <v/>
      </c>
      <c r="G47" s="28" t="str">
        <f>IF(F47="",IF(WEEKDAY(B45,1)=MOD(startday+4,7)+1,B45,""),F47+1)</f>
        <v/>
      </c>
      <c r="H47" s="7">
        <f>IF(G47="",IF(WEEKDAY(B45,1)=MOD(startday+5,7)+1,B45,""),G47+1)</f>
        <v>45962</v>
      </c>
      <c r="I47" s="29"/>
      <c r="J47" s="46">
        <v>4</v>
      </c>
      <c r="K47" s="47" t="s">
        <v>45</v>
      </c>
      <c r="L47" s="9"/>
      <c r="M47" s="7" t="str">
        <f>IF(WEEKDAY(M45,1)=startday,M45,"")</f>
        <v/>
      </c>
      <c r="N47" s="8" t="str">
        <f>IF(M47="",IF(WEEKDAY(M45,1)=MOD(startday,7)+1,M45,""),M47+1)</f>
        <v/>
      </c>
      <c r="O47" s="39" t="str">
        <f>IF(N47="",IF(WEEKDAY(M45,1)=MOD(startday+1,7)+1,M45,""),N47+1)</f>
        <v/>
      </c>
      <c r="P47" s="8" t="str">
        <f>IF(O47="",IF(WEEKDAY(M45,1)=MOD(startday+2,7)+1,M45,""),O47+1)</f>
        <v/>
      </c>
      <c r="Q47" s="8" t="str">
        <f>IF(P47="",IF(WEEKDAY(M45,1)=MOD(startday+3,7)+1,M45,""),P47+1)</f>
        <v/>
      </c>
      <c r="R47" s="86">
        <f>IF(Q47="",IF(WEEKDAY(M45,1)=MOD(startday+4,7)+1,M45,""),Q47+1)</f>
        <v>46143</v>
      </c>
      <c r="S47" s="7">
        <f>IF(R47="",IF(WEEKDAY(M45,1)=MOD(startday+5,7)+1,M45,""),R47+1)</f>
        <v>46144</v>
      </c>
      <c r="T47" s="9"/>
      <c r="U47" s="51">
        <v>20</v>
      </c>
      <c r="V47" s="31" t="s">
        <v>44</v>
      </c>
      <c r="Y47" s="26"/>
    </row>
    <row r="48" spans="2:25" s="4" customFormat="1" ht="10.5" x14ac:dyDescent="0.35">
      <c r="B48" s="7">
        <f>IF(H47="","",IF(MONTH(H47+1)&lt;&gt;MONTH(H47),"",H47+1))</f>
        <v>45963</v>
      </c>
      <c r="C48" s="54">
        <f t="shared" ref="C48:H52" si="9">IF(B48="","",IF(MONTH(B48+1)&lt;&gt;MONTH(B48),"",B48+1))</f>
        <v>45964</v>
      </c>
      <c r="D48" s="89">
        <f t="shared" si="9"/>
        <v>45965</v>
      </c>
      <c r="E48" s="89">
        <f t="shared" si="9"/>
        <v>45966</v>
      </c>
      <c r="F48" s="89">
        <f t="shared" si="9"/>
        <v>45967</v>
      </c>
      <c r="G48" s="90">
        <f>IF(F48="","",IF(MONTH(F48+1)&lt;&gt;MONTH(F48),"",F48+1))</f>
        <v>45968</v>
      </c>
      <c r="H48" s="7">
        <f t="shared" si="9"/>
        <v>45969</v>
      </c>
      <c r="I48" s="9"/>
      <c r="J48" s="46">
        <v>7</v>
      </c>
      <c r="K48" s="47" t="s">
        <v>50</v>
      </c>
      <c r="L48" s="9"/>
      <c r="M48" s="7">
        <f>IF(S47="","",IF(MONTH(S47+1)&lt;&gt;MONTH(S47),"",S47+1))</f>
        <v>46145</v>
      </c>
      <c r="N48" s="98">
        <f t="shared" ref="N48:S52" si="10">IF(M48="","",IF(MONTH(M48+1)&lt;&gt;MONTH(M48),"",M48+1))</f>
        <v>46146</v>
      </c>
      <c r="O48" s="98">
        <f t="shared" si="10"/>
        <v>46147</v>
      </c>
      <c r="P48" s="98">
        <f t="shared" si="10"/>
        <v>46148</v>
      </c>
      <c r="Q48" s="98">
        <f t="shared" si="10"/>
        <v>46149</v>
      </c>
      <c r="R48" s="98">
        <f t="shared" si="10"/>
        <v>46150</v>
      </c>
      <c r="S48" s="7">
        <f t="shared" si="10"/>
        <v>46151</v>
      </c>
      <c r="T48" s="9"/>
      <c r="U48" s="51" t="s">
        <v>62</v>
      </c>
      <c r="V48" s="31" t="s">
        <v>54</v>
      </c>
      <c r="Y48" s="26"/>
    </row>
    <row r="49" spans="2:25" s="4" customFormat="1" ht="10.5" x14ac:dyDescent="0.35">
      <c r="B49" s="7">
        <f>IF(H48="","",IF(MONTH(H48+1)&lt;&gt;MONTH(H48),"",H48+1))</f>
        <v>45970</v>
      </c>
      <c r="C49" s="89">
        <f t="shared" si="9"/>
        <v>45971</v>
      </c>
      <c r="D49" s="89">
        <f t="shared" si="9"/>
        <v>45972</v>
      </c>
      <c r="E49" s="89">
        <f t="shared" si="9"/>
        <v>45973</v>
      </c>
      <c r="F49" s="89">
        <f t="shared" si="9"/>
        <v>45974</v>
      </c>
      <c r="G49" s="89">
        <f t="shared" si="9"/>
        <v>45975</v>
      </c>
      <c r="H49" s="7">
        <f t="shared" si="9"/>
        <v>45976</v>
      </c>
      <c r="I49" s="9"/>
      <c r="J49" s="46" t="s">
        <v>63</v>
      </c>
      <c r="K49" s="56" t="s">
        <v>46</v>
      </c>
      <c r="L49" s="9"/>
      <c r="M49" s="7">
        <f>IF(S48="","",IF(MONTH(S48+1)&lt;&gt;MONTH(S48),"",S48+1))</f>
        <v>46152</v>
      </c>
      <c r="N49" s="98">
        <f t="shared" si="10"/>
        <v>46153</v>
      </c>
      <c r="O49" s="98">
        <f t="shared" si="10"/>
        <v>46154</v>
      </c>
      <c r="P49" s="98">
        <f t="shared" si="10"/>
        <v>46155</v>
      </c>
      <c r="Q49" s="98">
        <f t="shared" si="10"/>
        <v>46156</v>
      </c>
      <c r="R49" s="98">
        <f t="shared" si="10"/>
        <v>46157</v>
      </c>
      <c r="S49" s="7">
        <f t="shared" si="10"/>
        <v>46158</v>
      </c>
      <c r="T49" s="9"/>
      <c r="U49" s="51" t="s">
        <v>62</v>
      </c>
      <c r="V49" s="31" t="s">
        <v>54</v>
      </c>
      <c r="Y49" s="26"/>
    </row>
    <row r="50" spans="2:25" s="4" customFormat="1" ht="10.5" x14ac:dyDescent="0.35">
      <c r="B50" s="7">
        <f>IF(H49="","",IF(MONTH(H49+1)&lt;&gt;MONTH(H49),"",H49+1))</f>
        <v>45977</v>
      </c>
      <c r="C50" s="89">
        <f t="shared" si="9"/>
        <v>45978</v>
      </c>
      <c r="D50" s="89">
        <f t="shared" si="9"/>
        <v>45979</v>
      </c>
      <c r="E50" s="89">
        <f t="shared" si="9"/>
        <v>45980</v>
      </c>
      <c r="F50" s="89">
        <f t="shared" si="9"/>
        <v>45981</v>
      </c>
      <c r="G50" s="89">
        <f t="shared" si="9"/>
        <v>45982</v>
      </c>
      <c r="H50" s="7">
        <f t="shared" si="9"/>
        <v>45983</v>
      </c>
      <c r="I50" s="9"/>
      <c r="J50" s="51"/>
      <c r="K50" s="56"/>
      <c r="L50" s="9"/>
      <c r="M50" s="7">
        <f>IF(S49="","",IF(MONTH(S49+1)&lt;&gt;MONTH(S49),"",S49+1))</f>
        <v>46159</v>
      </c>
      <c r="N50" s="86">
        <f t="shared" si="10"/>
        <v>46160</v>
      </c>
      <c r="O50" s="86">
        <f t="shared" si="10"/>
        <v>46161</v>
      </c>
      <c r="P50" s="86">
        <f t="shared" si="10"/>
        <v>46162</v>
      </c>
      <c r="Q50" s="53">
        <f t="shared" si="10"/>
        <v>46163</v>
      </c>
      <c r="R50" s="53">
        <f t="shared" si="10"/>
        <v>46164</v>
      </c>
      <c r="S50" s="7">
        <f t="shared" si="10"/>
        <v>46165</v>
      </c>
      <c r="T50" s="9"/>
      <c r="U50" s="46">
        <v>22</v>
      </c>
      <c r="V50" s="47" t="s">
        <v>55</v>
      </c>
      <c r="Y50" s="26"/>
    </row>
    <row r="51" spans="2:25" s="4" customFormat="1" ht="10.5" x14ac:dyDescent="0.35">
      <c r="B51" s="7">
        <f>IF(H50="","",IF(MONTH(H50+1)&lt;&gt;MONTH(H50),"",H50+1))</f>
        <v>45984</v>
      </c>
      <c r="C51" s="28">
        <f t="shared" si="9"/>
        <v>45985</v>
      </c>
      <c r="D51" s="28">
        <f t="shared" si="9"/>
        <v>45986</v>
      </c>
      <c r="E51" s="28">
        <f t="shared" si="9"/>
        <v>45987</v>
      </c>
      <c r="F51" s="28">
        <f t="shared" si="9"/>
        <v>45988</v>
      </c>
      <c r="G51" s="28">
        <f t="shared" si="9"/>
        <v>45989</v>
      </c>
      <c r="H51" s="7">
        <f t="shared" si="9"/>
        <v>45990</v>
      </c>
      <c r="I51" s="9"/>
      <c r="J51" s="10"/>
      <c r="K51" s="9"/>
      <c r="L51" s="9"/>
      <c r="M51" s="7">
        <f>IF(S50="","",IF(MONTH(S50+1)&lt;&gt;MONTH(S50),"",S50+1))</f>
        <v>46166</v>
      </c>
      <c r="N51" s="28">
        <f t="shared" si="10"/>
        <v>46167</v>
      </c>
      <c r="O51" s="53">
        <f t="shared" si="10"/>
        <v>46168</v>
      </c>
      <c r="P51" s="39">
        <f t="shared" si="10"/>
        <v>46169</v>
      </c>
      <c r="Q51" s="8">
        <f t="shared" si="10"/>
        <v>46170</v>
      </c>
      <c r="R51" s="8">
        <f t="shared" si="10"/>
        <v>46171</v>
      </c>
      <c r="S51" s="7">
        <f t="shared" si="10"/>
        <v>46172</v>
      </c>
      <c r="T51" s="9"/>
      <c r="U51" s="51">
        <v>25</v>
      </c>
      <c r="V51" s="31" t="s">
        <v>30</v>
      </c>
      <c r="Y51" s="26"/>
    </row>
    <row r="52" spans="2:25" s="4" customFormat="1" ht="9" customHeight="1" x14ac:dyDescent="0.35">
      <c r="B52" s="7">
        <f>IF(H51="","",IF(MONTH(H51+1)&lt;&gt;MONTH(H51),"",H51+1))</f>
        <v>45991</v>
      </c>
      <c r="C52" s="8" t="str">
        <f t="shared" si="9"/>
        <v/>
      </c>
      <c r="D52" s="8" t="str">
        <f t="shared" si="9"/>
        <v/>
      </c>
      <c r="E52" s="8" t="str">
        <f t="shared" si="9"/>
        <v/>
      </c>
      <c r="F52" s="8" t="str">
        <f t="shared" si="9"/>
        <v/>
      </c>
      <c r="G52" s="8" t="str">
        <f t="shared" si="9"/>
        <v/>
      </c>
      <c r="H52" s="7" t="str">
        <f t="shared" si="9"/>
        <v/>
      </c>
      <c r="I52" s="9"/>
      <c r="J52" s="10"/>
      <c r="K52" s="9"/>
      <c r="L52" s="9"/>
      <c r="M52" s="7">
        <f>IF(S51="","",IF(MONTH(S51+1)&lt;&gt;MONTH(S51),"",S51+1))</f>
        <v>46173</v>
      </c>
      <c r="N52" s="8" t="str">
        <f t="shared" si="10"/>
        <v/>
      </c>
      <c r="O52" s="8" t="str">
        <f t="shared" si="10"/>
        <v/>
      </c>
      <c r="P52" s="8" t="str">
        <f t="shared" si="10"/>
        <v/>
      </c>
      <c r="Q52" s="8" t="str">
        <f t="shared" si="10"/>
        <v/>
      </c>
      <c r="R52" s="8" t="str">
        <f t="shared" si="10"/>
        <v/>
      </c>
      <c r="S52" s="7" t="str">
        <f t="shared" si="10"/>
        <v/>
      </c>
      <c r="T52" s="9"/>
      <c r="U52" s="45">
        <v>26</v>
      </c>
      <c r="V52" s="4" t="s">
        <v>54</v>
      </c>
      <c r="Y52" s="26"/>
    </row>
    <row r="53" spans="2:25" s="4" customFormat="1" ht="4.5" customHeight="1" x14ac:dyDescent="0.35">
      <c r="B53" s="9"/>
      <c r="C53" s="9"/>
      <c r="D53" s="9"/>
      <c r="E53" s="9"/>
      <c r="F53" s="9"/>
      <c r="G53" s="9"/>
      <c r="H53" s="9"/>
      <c r="I53" s="9"/>
      <c r="J53" s="10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Y53" s="26"/>
    </row>
    <row r="54" spans="2:25" s="5" customFormat="1" ht="10.5" x14ac:dyDescent="0.35">
      <c r="B54" s="113">
        <f>DATE(year,12,1)</f>
        <v>45992</v>
      </c>
      <c r="C54" s="114"/>
      <c r="D54" s="114"/>
      <c r="E54" s="114"/>
      <c r="F54" s="114"/>
      <c r="G54" s="114"/>
      <c r="H54" s="114"/>
      <c r="I54" s="9"/>
      <c r="J54" s="120" t="s">
        <v>9</v>
      </c>
      <c r="K54" s="120"/>
      <c r="L54" s="9"/>
      <c r="M54" s="113">
        <f>DATE(year+1,6,1)</f>
        <v>46174</v>
      </c>
      <c r="N54" s="114"/>
      <c r="O54" s="114"/>
      <c r="P54" s="114"/>
      <c r="Q54" s="114"/>
      <c r="R54" s="114"/>
      <c r="S54" s="114"/>
      <c r="T54" s="9"/>
      <c r="U54" s="120" t="s">
        <v>15</v>
      </c>
      <c r="V54" s="120"/>
      <c r="Y54" s="27"/>
    </row>
    <row r="55" spans="2:25" s="4" customFormat="1" ht="10.5" x14ac:dyDescent="0.35">
      <c r="B55" s="20" t="str">
        <f>CHOOSE(1+MOD(startday+1-2,7),"Su","M","Tu","W","Th","F","Sa")</f>
        <v>Su</v>
      </c>
      <c r="C55" s="21" t="str">
        <f>CHOOSE(1+MOD(startday+2-2,7),"Su","M","Tu","W","Th","F","Sa")</f>
        <v>M</v>
      </c>
      <c r="D55" s="21" t="str">
        <f>CHOOSE(1+MOD(startday+3-2,7),"Su","M","Tu","W","Th","F","Sa")</f>
        <v>Tu</v>
      </c>
      <c r="E55" s="21" t="str">
        <f>CHOOSE(1+MOD(startday+4-2,7),"Su","M","Tu","W","Th","F","Sa")</f>
        <v>W</v>
      </c>
      <c r="F55" s="21" t="str">
        <f>CHOOSE(1+MOD(startday+5-2,7),"Su","M","Tu","W","Th","F","Sa")</f>
        <v>Th</v>
      </c>
      <c r="G55" s="21" t="str">
        <f>CHOOSE(1+MOD(startday+6-2,7),"Su","M","Tu","W","Th","F","Sa")</f>
        <v>F</v>
      </c>
      <c r="H55" s="20" t="str">
        <f>CHOOSE(1+MOD(startday+7-2,7),"Su","M","Tu","W","Th","F","Sa")</f>
        <v>Sa</v>
      </c>
      <c r="I55" s="9"/>
      <c r="J55" s="99" t="s">
        <v>71</v>
      </c>
      <c r="K55" s="100" t="s">
        <v>70</v>
      </c>
      <c r="L55" s="9"/>
      <c r="M55" s="20" t="str">
        <f>CHOOSE(1+MOD(startday+1-2,7),"Su","M","Tu","W","Th","F","Sa")</f>
        <v>Su</v>
      </c>
      <c r="N55" s="21" t="str">
        <f>CHOOSE(1+MOD(startday+2-2,7),"Su","M","Tu","W","Th","F","Sa")</f>
        <v>M</v>
      </c>
      <c r="O55" s="21" t="str">
        <f>CHOOSE(1+MOD(startday+3-2,7),"Su","M","Tu","W","Th","F","Sa")</f>
        <v>Tu</v>
      </c>
      <c r="P55" s="21" t="str">
        <f>CHOOSE(1+MOD(startday+4-2,7),"Su","M","Tu","W","Th","F","Sa")</f>
        <v>W</v>
      </c>
      <c r="Q55" s="21" t="str">
        <f>CHOOSE(1+MOD(startday+5-2,7),"Su","M","Tu","W","Th","F","Sa")</f>
        <v>Th</v>
      </c>
      <c r="R55" s="21" t="str">
        <f>CHOOSE(1+MOD(startday+6-2,7),"Su","M","Tu","W","Th","F","Sa")</f>
        <v>F</v>
      </c>
      <c r="S55" s="20" t="str">
        <f>CHOOSE(1+MOD(startday+7-2,7),"Su","M","Tu","W","Th","F","Sa")</f>
        <v>Sa</v>
      </c>
      <c r="T55" s="9"/>
      <c r="U55" s="10"/>
      <c r="V55" s="9"/>
      <c r="Y55" s="26"/>
    </row>
    <row r="56" spans="2:25" s="4" customFormat="1" ht="10.5" x14ac:dyDescent="0.35">
      <c r="B56" s="7" t="str">
        <f>IF(WEEKDAY(B54,1)=startday,B54,"")</f>
        <v/>
      </c>
      <c r="C56" s="89">
        <f>IF(B56="",IF(WEEKDAY(B54,1)=MOD(startday,7)+1,B54,""),B56+1)</f>
        <v>45992</v>
      </c>
      <c r="D56" s="89">
        <f>IF(C56="",IF(WEEKDAY(B54,1)=MOD(startday+1,7)+1,B54,""),C56+1)</f>
        <v>45993</v>
      </c>
      <c r="E56" s="89">
        <f>IF(D56="",IF(WEEKDAY(B54,1)=MOD(startday+2,7)+1,B54,""),D56+1)</f>
        <v>45994</v>
      </c>
      <c r="F56" s="89">
        <f>IF(E56="",IF(WEEKDAY(B54,1)=MOD(startday+3,7)+1,B54,""),E56+1)</f>
        <v>45995</v>
      </c>
      <c r="G56" s="89">
        <f>IF(F56="",IF(WEEKDAY(B54,1)=MOD(startday+4,7)+1,B54,""),F56+1)</f>
        <v>45996</v>
      </c>
      <c r="H56" s="7">
        <f>IF(G56="",IF(WEEKDAY(B54,1)=MOD(startday+5,7)+1,B54,""),G56+1)</f>
        <v>45997</v>
      </c>
      <c r="I56" s="9"/>
      <c r="J56" s="64">
        <v>19</v>
      </c>
      <c r="K56" s="47" t="s">
        <v>64</v>
      </c>
      <c r="L56" s="9"/>
      <c r="M56" s="7" t="str">
        <f>IF(WEEKDAY(M54,1)=startday,M54,"")</f>
        <v/>
      </c>
      <c r="N56" s="8">
        <f>IF(M56="",IF(WEEKDAY(M54,1)=MOD(startday,7)+1,M54,""),M56+1)</f>
        <v>46174</v>
      </c>
      <c r="O56" s="8">
        <f>IF(N56="",IF(WEEKDAY(M54,1)=MOD(startday+1,7)+1,M54,""),N56+1)</f>
        <v>46175</v>
      </c>
      <c r="P56" s="8">
        <f>IF(O56="",IF(WEEKDAY(M54,1)=MOD(startday+2,7)+1,M54,""),O56+1)</f>
        <v>46176</v>
      </c>
      <c r="Q56" s="8">
        <f>IF(P56="",IF(WEEKDAY(M54,1)=MOD(startday+3,7)+1,M54,""),P56+1)</f>
        <v>46177</v>
      </c>
      <c r="R56" s="8">
        <f>IF(Q56="",IF(WEEKDAY(M54,1)=MOD(startday+4,7)+1,M54,""),Q56+1)</f>
        <v>46178</v>
      </c>
      <c r="S56" s="7">
        <f>IF(R56="",IF(WEEKDAY(M54,1)=MOD(startday+5,7)+1,M54,""),R56+1)</f>
        <v>46179</v>
      </c>
      <c r="T56" s="9"/>
      <c r="U56" s="36"/>
      <c r="V56" s="32"/>
      <c r="Y56" s="26"/>
    </row>
    <row r="57" spans="2:25" s="4" customFormat="1" ht="10.5" x14ac:dyDescent="0.35">
      <c r="B57" s="7">
        <f>IF(H56="","",IF(MONTH(H56+1)&lt;&gt;MONTH(H56),"",H56+1))</f>
        <v>45998</v>
      </c>
      <c r="C57" s="101">
        <f t="shared" ref="C57:H61" si="11">IF(B57="","",IF(MONTH(B57+1)&lt;&gt;MONTH(B57),"",B57+1))</f>
        <v>45999</v>
      </c>
      <c r="D57" s="101">
        <f t="shared" si="11"/>
        <v>46000</v>
      </c>
      <c r="E57" s="101">
        <f t="shared" si="11"/>
        <v>46001</v>
      </c>
      <c r="F57" s="101">
        <f t="shared" si="11"/>
        <v>46002</v>
      </c>
      <c r="G57" s="101">
        <f t="shared" si="11"/>
        <v>46003</v>
      </c>
      <c r="H57" s="7">
        <f t="shared" si="11"/>
        <v>46004</v>
      </c>
      <c r="I57" s="9"/>
      <c r="J57" s="45" t="s">
        <v>65</v>
      </c>
      <c r="K57" s="57" t="s">
        <v>47</v>
      </c>
      <c r="L57" s="9"/>
      <c r="M57" s="7">
        <f>IF(S56="","",IF(MONTH(S56+1)&lt;&gt;MONTH(S56),"",S56+1))</f>
        <v>46180</v>
      </c>
      <c r="N57" s="8">
        <f t="shared" ref="N57:S61" si="12">IF(M57="","",IF(MONTH(M57+1)&lt;&gt;MONTH(M57),"",M57+1))</f>
        <v>46181</v>
      </c>
      <c r="O57" s="8">
        <f t="shared" si="12"/>
        <v>46182</v>
      </c>
      <c r="P57" s="8">
        <f t="shared" si="12"/>
        <v>46183</v>
      </c>
      <c r="Q57" s="8">
        <f t="shared" si="12"/>
        <v>46184</v>
      </c>
      <c r="R57" s="8">
        <f t="shared" si="12"/>
        <v>46185</v>
      </c>
      <c r="S57" s="7">
        <f t="shared" si="12"/>
        <v>46186</v>
      </c>
      <c r="T57" s="9"/>
      <c r="Y57" s="26"/>
    </row>
    <row r="58" spans="2:25" s="4" customFormat="1" ht="10.5" x14ac:dyDescent="0.35">
      <c r="B58" s="7">
        <f>IF(H57="","",IF(MONTH(H57+1)&lt;&gt;MONTH(H57),"",H57+1))</f>
        <v>46005</v>
      </c>
      <c r="C58" s="89">
        <f t="shared" si="11"/>
        <v>46006</v>
      </c>
      <c r="D58" s="89">
        <f t="shared" si="11"/>
        <v>46007</v>
      </c>
      <c r="E58" s="89">
        <f t="shared" si="11"/>
        <v>46008</v>
      </c>
      <c r="F58" s="89">
        <f t="shared" si="11"/>
        <v>46009</v>
      </c>
      <c r="G58" s="90">
        <f t="shared" si="11"/>
        <v>46010</v>
      </c>
      <c r="H58" s="7">
        <f t="shared" si="11"/>
        <v>46011</v>
      </c>
      <c r="I58" s="9"/>
      <c r="J58" s="45"/>
      <c r="L58" s="9"/>
      <c r="M58" s="7">
        <f>IF(S57="","",IF(MONTH(S57+1)&lt;&gt;MONTH(S57),"",S57+1))</f>
        <v>46187</v>
      </c>
      <c r="N58" s="8">
        <f t="shared" si="12"/>
        <v>46188</v>
      </c>
      <c r="O58" s="8">
        <f t="shared" si="12"/>
        <v>46189</v>
      </c>
      <c r="P58" s="8">
        <f t="shared" si="12"/>
        <v>46190</v>
      </c>
      <c r="Q58" s="8">
        <f t="shared" si="12"/>
        <v>46191</v>
      </c>
      <c r="R58" s="8">
        <f t="shared" si="12"/>
        <v>46192</v>
      </c>
      <c r="S58" s="7">
        <f t="shared" si="12"/>
        <v>46193</v>
      </c>
      <c r="T58" s="9"/>
      <c r="U58" s="10"/>
      <c r="V58" s="9"/>
      <c r="Y58" s="26"/>
    </row>
    <row r="59" spans="2:25" s="4" customFormat="1" ht="10.5" x14ac:dyDescent="0.35">
      <c r="B59" s="7">
        <f>IF(H58="","",IF(MONTH(H58+1)&lt;&gt;MONTH(H58),"",H58+1))</f>
        <v>46012</v>
      </c>
      <c r="C59" s="28">
        <f t="shared" si="11"/>
        <v>46013</v>
      </c>
      <c r="D59" s="28">
        <f t="shared" si="11"/>
        <v>46014</v>
      </c>
      <c r="E59" s="28">
        <f t="shared" si="11"/>
        <v>46015</v>
      </c>
      <c r="F59" s="28">
        <f t="shared" si="11"/>
        <v>46016</v>
      </c>
      <c r="G59" s="28">
        <f t="shared" si="11"/>
        <v>46017</v>
      </c>
      <c r="H59" s="7">
        <f t="shared" si="11"/>
        <v>46018</v>
      </c>
      <c r="I59" s="9"/>
      <c r="J59" s="10"/>
      <c r="L59" s="9"/>
      <c r="M59" s="7">
        <f>IF(S58="","",IF(MONTH(S58+1)&lt;&gt;MONTH(S58),"",S58+1))</f>
        <v>46194</v>
      </c>
      <c r="N59" s="8">
        <f t="shared" si="12"/>
        <v>46195</v>
      </c>
      <c r="O59" s="39">
        <f t="shared" si="12"/>
        <v>46196</v>
      </c>
      <c r="P59" s="39">
        <f t="shared" si="12"/>
        <v>46197</v>
      </c>
      <c r="Q59" s="8">
        <f t="shared" si="12"/>
        <v>46198</v>
      </c>
      <c r="R59" s="8">
        <f t="shared" si="12"/>
        <v>46199</v>
      </c>
      <c r="S59" s="7">
        <f t="shared" si="12"/>
        <v>46200</v>
      </c>
      <c r="T59" s="9"/>
      <c r="U59" s="10"/>
      <c r="V59" s="9"/>
      <c r="Y59" s="26"/>
    </row>
    <row r="60" spans="2:25" s="4" customFormat="1" ht="10.5" x14ac:dyDescent="0.35">
      <c r="B60" s="7">
        <f>IF(H59="","",IF(MONTH(H59+1)&lt;&gt;MONTH(H59),"",H59+1))</f>
        <v>46019</v>
      </c>
      <c r="C60" s="28">
        <f t="shared" si="11"/>
        <v>46020</v>
      </c>
      <c r="D60" s="28">
        <f t="shared" si="11"/>
        <v>46021</v>
      </c>
      <c r="E60" s="28">
        <f t="shared" si="11"/>
        <v>46022</v>
      </c>
      <c r="F60" s="28" t="str">
        <f t="shared" si="11"/>
        <v/>
      </c>
      <c r="G60" s="28" t="str">
        <f t="shared" si="11"/>
        <v/>
      </c>
      <c r="H60" s="7" t="str">
        <f t="shared" si="11"/>
        <v/>
      </c>
      <c r="I60" s="9"/>
      <c r="L60" s="9"/>
      <c r="M60" s="7">
        <f>IF(S59="","",IF(MONTH(S59+1)&lt;&gt;MONTH(S59),"",S59+1))</f>
        <v>46201</v>
      </c>
      <c r="N60" s="8">
        <f t="shared" si="12"/>
        <v>46202</v>
      </c>
      <c r="O60" s="39">
        <f t="shared" si="12"/>
        <v>46203</v>
      </c>
      <c r="P60" s="39" t="str">
        <f t="shared" si="12"/>
        <v/>
      </c>
      <c r="Q60" s="8" t="str">
        <f t="shared" si="12"/>
        <v/>
      </c>
      <c r="R60" s="8" t="str">
        <f t="shared" si="12"/>
        <v/>
      </c>
      <c r="S60" s="7" t="str">
        <f t="shared" si="12"/>
        <v/>
      </c>
      <c r="T60" s="9"/>
      <c r="U60" s="10"/>
      <c r="V60" s="9"/>
      <c r="Y60" s="26"/>
    </row>
    <row r="61" spans="2:25" s="4" customFormat="1" ht="9" customHeight="1" x14ac:dyDescent="0.35">
      <c r="B61" s="7" t="str">
        <f>IF(H60="","",IF(MONTH(H60+1)&lt;&gt;MONTH(H60),"",H60+1))</f>
        <v/>
      </c>
      <c r="C61" s="28" t="str">
        <f t="shared" si="11"/>
        <v/>
      </c>
      <c r="D61" s="8" t="str">
        <f t="shared" si="11"/>
        <v/>
      </c>
      <c r="E61" s="8" t="str">
        <f t="shared" si="11"/>
        <v/>
      </c>
      <c r="F61" s="8" t="str">
        <f t="shared" si="11"/>
        <v/>
      </c>
      <c r="G61" s="8" t="str">
        <f t="shared" si="11"/>
        <v/>
      </c>
      <c r="H61" s="7" t="str">
        <f t="shared" si="11"/>
        <v/>
      </c>
      <c r="I61" s="9"/>
      <c r="L61" s="9"/>
      <c r="M61" s="7" t="str">
        <f>IF(S60="","",IF(MONTH(S60+1)&lt;&gt;MONTH(S60),"",S60+1))</f>
        <v/>
      </c>
      <c r="N61" s="8" t="str">
        <f t="shared" si="12"/>
        <v/>
      </c>
      <c r="O61" s="8" t="str">
        <f t="shared" si="12"/>
        <v/>
      </c>
      <c r="P61" s="8" t="str">
        <f t="shared" si="12"/>
        <v/>
      </c>
      <c r="Q61" s="8" t="str">
        <f t="shared" si="12"/>
        <v/>
      </c>
      <c r="R61" s="8" t="str">
        <f t="shared" si="12"/>
        <v/>
      </c>
      <c r="S61" s="7" t="str">
        <f t="shared" si="12"/>
        <v/>
      </c>
      <c r="T61" s="9"/>
      <c r="U61" s="10"/>
      <c r="V61" s="9"/>
    </row>
    <row r="62" spans="2:25" s="4" customFormat="1" ht="4.5" customHeight="1" x14ac:dyDescent="0.35">
      <c r="B62" s="9"/>
      <c r="C62" s="9"/>
      <c r="D62" s="9"/>
      <c r="E62" s="9"/>
      <c r="F62" s="9"/>
      <c r="G62" s="9"/>
      <c r="H62" s="9"/>
      <c r="I62" s="9"/>
      <c r="J62" s="61"/>
      <c r="K62" s="2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2:25" x14ac:dyDescent="0.4">
      <c r="B63" t="s">
        <v>28</v>
      </c>
      <c r="U63" t="s">
        <v>29</v>
      </c>
    </row>
  </sheetData>
  <mergeCells count="37">
    <mergeCell ref="U54:V54"/>
    <mergeCell ref="U45:V45"/>
    <mergeCell ref="Y36:Y41"/>
    <mergeCell ref="F4:H4"/>
    <mergeCell ref="B36:H36"/>
    <mergeCell ref="J18:K18"/>
    <mergeCell ref="J27:K27"/>
    <mergeCell ref="Y20:Y24"/>
    <mergeCell ref="Y13:Y18"/>
    <mergeCell ref="U36:V36"/>
    <mergeCell ref="U27:V27"/>
    <mergeCell ref="U18:V18"/>
    <mergeCell ref="J36:K36"/>
    <mergeCell ref="M9:S9"/>
    <mergeCell ref="M18:S18"/>
    <mergeCell ref="B7:V7"/>
    <mergeCell ref="M27:S27"/>
    <mergeCell ref="M36:S36"/>
    <mergeCell ref="Y7:Y11"/>
    <mergeCell ref="U9:V9"/>
    <mergeCell ref="Y27:Y31"/>
    <mergeCell ref="M4:N4"/>
    <mergeCell ref="O4:S4"/>
    <mergeCell ref="M54:S54"/>
    <mergeCell ref="A1:K1"/>
    <mergeCell ref="A2:K2"/>
    <mergeCell ref="D4:E4"/>
    <mergeCell ref="K4:L4"/>
    <mergeCell ref="B54:H54"/>
    <mergeCell ref="B9:H9"/>
    <mergeCell ref="B18:H18"/>
    <mergeCell ref="B27:H27"/>
    <mergeCell ref="J9:K9"/>
    <mergeCell ref="M45:S45"/>
    <mergeCell ref="B45:H45"/>
    <mergeCell ref="J45:K45"/>
    <mergeCell ref="J54:K54"/>
  </mergeCells>
  <phoneticPr fontId="0" type="noConversion"/>
  <conditionalFormatting sqref="B11:H16">
    <cfRule type="expression" dxfId="23" priority="23" stopIfTrue="1">
      <formula>OR(WEEKDAY(B11,1)=1,WEEKDAY(B11,1)=7)</formula>
    </cfRule>
    <cfRule type="cellIs" dxfId="22" priority="24" stopIfTrue="1" operator="equal">
      <formula>""</formula>
    </cfRule>
  </conditionalFormatting>
  <conditionalFormatting sqref="B20:H25">
    <cfRule type="expression" dxfId="21" priority="21" stopIfTrue="1">
      <formula>OR(WEEKDAY(B20,1)=1,WEEKDAY(B20,1)=7)</formula>
    </cfRule>
    <cfRule type="cellIs" dxfId="20" priority="22" stopIfTrue="1" operator="equal">
      <formula>""</formula>
    </cfRule>
  </conditionalFormatting>
  <conditionalFormatting sqref="B29:H34">
    <cfRule type="expression" dxfId="19" priority="19" stopIfTrue="1">
      <formula>OR(WEEKDAY(B29,1)=1,WEEKDAY(B29,1)=7)</formula>
    </cfRule>
    <cfRule type="cellIs" dxfId="18" priority="20" stopIfTrue="1" operator="equal">
      <formula>""</formula>
    </cfRule>
  </conditionalFormatting>
  <conditionalFormatting sqref="B38:H43">
    <cfRule type="expression" dxfId="17" priority="17" stopIfTrue="1">
      <formula>OR(WEEKDAY(B38,1)=1,WEEKDAY(B38,1)=7)</formula>
    </cfRule>
    <cfRule type="cellIs" dxfId="16" priority="18" stopIfTrue="1" operator="equal">
      <formula>""</formula>
    </cfRule>
  </conditionalFormatting>
  <conditionalFormatting sqref="B47:H52">
    <cfRule type="expression" dxfId="15" priority="15" stopIfTrue="1">
      <formula>OR(WEEKDAY(B47,1)=1,WEEKDAY(B47,1)=7)</formula>
    </cfRule>
    <cfRule type="cellIs" dxfId="14" priority="16" stopIfTrue="1" operator="equal">
      <formula>""</formula>
    </cfRule>
  </conditionalFormatting>
  <conditionalFormatting sqref="B56:H61">
    <cfRule type="expression" dxfId="13" priority="13" stopIfTrue="1">
      <formula>OR(WEEKDAY(B56,1)=1,WEEKDAY(B56,1)=7)</formula>
    </cfRule>
    <cfRule type="cellIs" dxfId="12" priority="14" stopIfTrue="1" operator="equal">
      <formula>""</formula>
    </cfRule>
  </conditionalFormatting>
  <conditionalFormatting sqref="M11:S16">
    <cfRule type="expression" dxfId="11" priority="11" stopIfTrue="1">
      <formula>OR(WEEKDAY(M11,1)=1,WEEKDAY(M11,1)=7)</formula>
    </cfRule>
    <cfRule type="cellIs" dxfId="10" priority="12" stopIfTrue="1" operator="equal">
      <formula>""</formula>
    </cfRule>
  </conditionalFormatting>
  <conditionalFormatting sqref="M20:S25">
    <cfRule type="expression" dxfId="9" priority="9" stopIfTrue="1">
      <formula>OR(WEEKDAY(M20,1)=1,WEEKDAY(M20,1)=7)</formula>
    </cfRule>
    <cfRule type="cellIs" dxfId="8" priority="10" stopIfTrue="1" operator="equal">
      <formula>""</formula>
    </cfRule>
  </conditionalFormatting>
  <conditionalFormatting sqref="M29:S34">
    <cfRule type="expression" dxfId="7" priority="7" stopIfTrue="1">
      <formula>OR(WEEKDAY(M29,1)=1,WEEKDAY(M29,1)=7)</formula>
    </cfRule>
    <cfRule type="cellIs" dxfId="6" priority="8" stopIfTrue="1" operator="equal">
      <formula>""</formula>
    </cfRule>
  </conditionalFormatting>
  <conditionalFormatting sqref="M38:S43">
    <cfRule type="expression" dxfId="5" priority="5" stopIfTrue="1">
      <formula>OR(WEEKDAY(M38,1)=1,WEEKDAY(M38,1)=7)</formula>
    </cfRule>
    <cfRule type="cellIs" dxfId="4" priority="6" stopIfTrue="1" operator="equal">
      <formula>""</formula>
    </cfRule>
  </conditionalFormatting>
  <conditionalFormatting sqref="M47:S52">
    <cfRule type="expression" dxfId="3" priority="3" stopIfTrue="1">
      <formula>OR(WEEKDAY(M47,1)=1,WEEKDAY(M47,1)=7)</formula>
    </cfRule>
    <cfRule type="cellIs" dxfId="2" priority="4" stopIfTrue="1" operator="equal">
      <formula>""</formula>
    </cfRule>
  </conditionalFormatting>
  <conditionalFormatting sqref="M56:S61">
    <cfRule type="expression" dxfId="1" priority="1" stopIfTrue="1">
      <formula>OR(WEEKDAY(M56,1)=1,WEEKDAY(M56,1)=7)</formula>
    </cfRule>
    <cfRule type="cellIs" dxfId="0" priority="2" stopIfTrue="1" operator="equal">
      <formula>""</formula>
    </cfRule>
  </conditionalFormatting>
  <hyperlinks>
    <hyperlink ref="A2" r:id="rId1" xr:uid="{00000000-0004-0000-0000-000000000000}"/>
  </hyperlinks>
  <printOptions horizontalCentered="1"/>
  <pageMargins left="0.25" right="0.25" top="0.25" bottom="0.35" header="0.25" footer="0.2"/>
  <pageSetup scale="96" orientation="landscape" r:id="rId2"/>
  <headerFooter alignWithMargins="0">
    <oddFooter>&amp;L&amp;8&amp;K00-049Calendar Templates by Vertex42.com&amp;R&amp;8&amp;K00-049https://www.vertex42.com/calendars/</oddFooter>
  </headerFooter>
  <rowBreaks count="1" manualBreakCount="1">
    <brk id="53" min="1" max="1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EventCalendar</vt:lpstr>
      <vt:lpstr>EventCalendar!Print_Area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Event Calendar Template</dc:title>
  <dc:creator>Vertex42.com</dc:creator>
  <dc:description>(c) 2013-2018 Vertex42 LLC. All Rights Reserved. Free to Print.</dc:description>
  <cp:lastModifiedBy>Evelin Riggans</cp:lastModifiedBy>
  <cp:lastPrinted>2022-10-17T15:15:47Z</cp:lastPrinted>
  <dcterms:created xsi:type="dcterms:W3CDTF">2004-08-16T18:44:14Z</dcterms:created>
  <dcterms:modified xsi:type="dcterms:W3CDTF">2026-02-18T21:23:50Z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2013-2018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1.3.1</vt:lpwstr>
  </property>
</Properties>
</file>